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7220" windowHeight="9000" activeTab="0"/>
  </bookViews>
  <sheets>
    <sheet name="Magnet coordinates in cell" sheetId="1" r:id="rId1"/>
    <sheet name="Raw Muon1 survey" sheetId="2" r:id="rId2"/>
  </sheets>
  <definedNames/>
  <calcPr fullCalcOnLoad="1"/>
</workbook>
</file>

<file path=xl/sharedStrings.xml><?xml version="1.0" encoding="utf-8"?>
<sst xmlns="http://schemas.openxmlformats.org/spreadsheetml/2006/main" count="115" uniqueCount="54">
  <si>
    <t>Component</t>
  </si>
  <si>
    <t>Name</t>
  </si>
  <si>
    <t>Length</t>
  </si>
  <si>
    <t>Angle</t>
  </si>
  <si>
    <t xml:space="preserve"> Ref curve from X</t>
  </si>
  <si>
    <t>Y</t>
  </si>
  <si>
    <t>Z</t>
  </si>
  <si>
    <t xml:space="preserve"> to X</t>
  </si>
  <si>
    <t xml:space="preserve"> Cpt axis from X</t>
  </si>
  <si>
    <t>Drift</t>
  </si>
  <si>
    <t>HD2</t>
  </si>
  <si>
    <t>Annulus-blockage</t>
  </si>
  <si>
    <t>QFpipe</t>
  </si>
  <si>
    <t>RQF</t>
  </si>
  <si>
    <t>Multipole</t>
  </si>
  <si>
    <t>QF</t>
  </si>
  <si>
    <t>D1</t>
  </si>
  <si>
    <t>BDpipe</t>
  </si>
  <si>
    <t>RBD</t>
  </si>
  <si>
    <t>BD</t>
  </si>
  <si>
    <t>MatchScan</t>
  </si>
  <si>
    <t>Match</t>
  </si>
  <si>
    <t>Match-Aperture</t>
  </si>
  <si>
    <t>MatchEnd</t>
  </si>
  <si>
    <t>Cell</t>
  </si>
  <si>
    <t>Start</t>
  </si>
  <si>
    <t>End</t>
  </si>
  <si>
    <t>Next cell</t>
  </si>
  <si>
    <t>(Cell entry angle, 0 by definition)</t>
  </si>
  <si>
    <t>Z (m)</t>
  </si>
  <si>
    <t>X (m)</t>
  </si>
  <si>
    <t>cells per turn</t>
  </si>
  <si>
    <t>Cell exit angle</t>
  </si>
  <si>
    <t>Angle/orientation (radians)</t>
  </si>
  <si>
    <t>Item</t>
  </si>
  <si>
    <t>Dipole</t>
  </si>
  <si>
    <t>Quad</t>
  </si>
  <si>
    <t>Dipole of physical magnet</t>
  </si>
  <si>
    <t>Local X offset</t>
  </si>
  <si>
    <t>Axis length</t>
  </si>
  <si>
    <t>Offset Z</t>
  </si>
  <si>
    <t>Offset X</t>
  </si>
  <si>
    <t>X</t>
  </si>
  <si>
    <t>Normalised local X axis</t>
  </si>
  <si>
    <t>Forward (local Z) axis</t>
  </si>
  <si>
    <t>Zn</t>
  </si>
  <si>
    <t>Xn</t>
  </si>
  <si>
    <t>Magnet axis angle</t>
  </si>
  <si>
    <t>Notes:</t>
  </si>
  <si>
    <t>The cell bends clockwise (negative angle mathematically) as in the real machine</t>
  </si>
  <si>
    <t>This is in a Cartesian coordinate system, Z being the initial forward direction and X initially radially outwards in the arc</t>
  </si>
  <si>
    <t>The matched beam launch coordinates from Muon1 in "opticsmatch" are compatible with the cell entry location</t>
  </si>
  <si>
    <t>The cell exit location is the analogous cell entry location for the next cell, expressed in the first cell's coordinates</t>
  </si>
  <si>
    <t>Radius of curvature at cell entry 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</si>
</sst>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6" ht="14.25">
      <c r="A1" s="2"/>
      <c r="B1" s="2" t="s">
        <v>25</v>
      </c>
      <c r="C1" s="2"/>
      <c r="D1" s="2" t="s">
        <v>26</v>
      </c>
      <c r="E1" s="2"/>
      <c r="F1" s="2"/>
    </row>
    <row r="2" spans="1:6" ht="14.25">
      <c r="A2" s="2" t="s">
        <v>34</v>
      </c>
      <c r="B2" s="2" t="s">
        <v>29</v>
      </c>
      <c r="C2" s="2" t="s">
        <v>30</v>
      </c>
      <c r="D2" s="2" t="s">
        <v>29</v>
      </c>
      <c r="E2" s="2" t="s">
        <v>30</v>
      </c>
      <c r="F2" s="2" t="s">
        <v>33</v>
      </c>
    </row>
    <row r="3" spans="1:7" ht="14.25">
      <c r="A3" t="s">
        <v>24</v>
      </c>
      <c r="B3">
        <f>'Raw Muon1 survey'!G2</f>
        <v>0</v>
      </c>
      <c r="C3">
        <f>'Raw Muon1 survey'!E2</f>
        <v>0</v>
      </c>
      <c r="F3">
        <v>0</v>
      </c>
      <c r="G3" t="s">
        <v>28</v>
      </c>
    </row>
    <row r="4" spans="1:7" ht="14.25">
      <c r="A4" t="s">
        <v>15</v>
      </c>
      <c r="B4">
        <f>'Raw Muon1 survey'!AC5</f>
        <v>0.05999873102612417</v>
      </c>
      <c r="C4">
        <f>'Raw Muon1 survey'!AD5</f>
        <v>-0.0007599724730030984</v>
      </c>
      <c r="D4">
        <f>'Raw Muon1 survey'!AE5</f>
        <v>0.17488093121498727</v>
      </c>
      <c r="E4">
        <f>'Raw Muon1 survey'!AF5</f>
        <v>-0.0009479248936159887</v>
      </c>
      <c r="F4">
        <f>ATAN2(D4-B4,E4-C4)</f>
        <v>-0.001636043291392083</v>
      </c>
      <c r="G4" t="s">
        <v>47</v>
      </c>
    </row>
    <row r="5" spans="1:6" ht="14.25">
      <c r="A5" t="s">
        <v>19</v>
      </c>
      <c r="B5">
        <f>'Raw Muon1 survey'!AC9</f>
        <v>0.22493844022587026</v>
      </c>
      <c r="C5">
        <f>'Raw Muon1 survey'!AD9</f>
        <v>0.0013958552526744036</v>
      </c>
      <c r="D5">
        <f>'Raw Muon1 survey'!AE9</f>
        <v>0.34855619362712525</v>
      </c>
      <c r="E5">
        <f>'Raw Muon1 survey'!AF9</f>
        <v>-0.0036196560272061594</v>
      </c>
      <c r="F5">
        <f>ATAN2(D5-B5,E5-C5)</f>
        <v>-0.04055050157950375</v>
      </c>
    </row>
    <row r="6" spans="1:7" ht="14.25">
      <c r="A6" t="s">
        <v>27</v>
      </c>
      <c r="B6">
        <f>'Raw Muon1 survey'!G11</f>
        <v>0.408289376643988</v>
      </c>
      <c r="C6">
        <f>'Raw Muon1 survey'!E11</f>
        <v>-0.010030928134985</v>
      </c>
      <c r="F6">
        <f>ATAN2('Raw Muon1 survey'!J12-'Raw Muon1 survey'!G12,'Raw Muon1 survey'!H12-'Raw Muon1 survey'!E12)</f>
        <v>-0.07782891657622139</v>
      </c>
      <c r="G6" t="s">
        <v>32</v>
      </c>
    </row>
    <row r="7" spans="7:8" ht="14.25">
      <c r="G7">
        <f>2*PI()/ABS(F6)</f>
        <v>80.73073073073269</v>
      </c>
      <c r="H7" t="s">
        <v>31</v>
      </c>
    </row>
    <row r="8" spans="7:8" ht="14.25">
      <c r="G8">
        <f>SQRT(B6^2+C6^2)/(TAN(ABS(F6)/2)*2)</f>
        <v>5.244919474752597</v>
      </c>
      <c r="H8" t="s">
        <v>53</v>
      </c>
    </row>
    <row r="9" ht="14.25">
      <c r="A9" s="2" t="s">
        <v>48</v>
      </c>
    </row>
    <row r="10" ht="14.25">
      <c r="A10" t="s">
        <v>50</v>
      </c>
    </row>
    <row r="11" ht="14.25">
      <c r="A11" t="s">
        <v>49</v>
      </c>
    </row>
    <row r="12" ht="14.25">
      <c r="A12" t="s">
        <v>51</v>
      </c>
    </row>
    <row r="13" ht="14.25">
      <c r="A13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O1">
      <selection activeCell="AH12" sqref="AH12"/>
    </sheetView>
  </sheetViews>
  <sheetFormatPr defaultColWidth="9.140625" defaultRowHeight="15"/>
  <sheetData>
    <row r="1" spans="1:1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</v>
      </c>
      <c r="J1" t="s">
        <v>6</v>
      </c>
      <c r="K1" t="s">
        <v>8</v>
      </c>
      <c r="L1" t="s">
        <v>5</v>
      </c>
      <c r="M1" t="s">
        <v>6</v>
      </c>
      <c r="N1" t="s">
        <v>7</v>
      </c>
      <c r="O1" t="s">
        <v>5</v>
      </c>
      <c r="P1" t="s">
        <v>6</v>
      </c>
    </row>
    <row r="2" spans="1:16" ht="14.25">
      <c r="A2" t="s">
        <v>9</v>
      </c>
      <c r="B2" t="s">
        <v>10</v>
      </c>
      <c r="C2">
        <v>0.06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0.06</v>
      </c>
      <c r="K2">
        <v>0</v>
      </c>
      <c r="L2">
        <v>0</v>
      </c>
      <c r="M2">
        <v>0</v>
      </c>
      <c r="N2">
        <v>0</v>
      </c>
      <c r="O2">
        <v>0</v>
      </c>
      <c r="P2">
        <v>0.06</v>
      </c>
    </row>
    <row r="3" spans="1:31" ht="14.25">
      <c r="A3" t="s">
        <v>11</v>
      </c>
      <c r="B3" t="s">
        <v>12</v>
      </c>
      <c r="C3">
        <v>0.114882353938046</v>
      </c>
      <c r="D3">
        <v>-0.00327208658278416</v>
      </c>
      <c r="E3">
        <v>0</v>
      </c>
      <c r="F3">
        <v>0</v>
      </c>
      <c r="G3">
        <v>0.06</v>
      </c>
      <c r="H3">
        <v>-0.000187952336766147</v>
      </c>
      <c r="I3">
        <v>0</v>
      </c>
      <c r="J3">
        <v>0.1748821489392</v>
      </c>
      <c r="K3" s="1">
        <v>3.13254104227073E-05</v>
      </c>
      <c r="L3">
        <v>0</v>
      </c>
      <c r="M3">
        <v>0.0600000256248729</v>
      </c>
      <c r="N3">
        <v>-0.000156627010190183</v>
      </c>
      <c r="O3">
        <v>0</v>
      </c>
      <c r="P3">
        <v>0.174882225813736</v>
      </c>
      <c r="V3" t="s">
        <v>44</v>
      </c>
      <c r="Y3" t="s">
        <v>43</v>
      </c>
      <c r="AC3" t="s">
        <v>25</v>
      </c>
      <c r="AE3" t="s">
        <v>26</v>
      </c>
    </row>
    <row r="4" spans="1:32" ht="14.25">
      <c r="A4" t="s">
        <v>9</v>
      </c>
      <c r="B4" t="s">
        <v>13</v>
      </c>
      <c r="C4">
        <v>-0.114882353938046</v>
      </c>
      <c r="D4">
        <v>0.00327208658278416</v>
      </c>
      <c r="E4">
        <v>-0.000187952336766147</v>
      </c>
      <c r="F4">
        <v>0</v>
      </c>
      <c r="G4">
        <v>0.1748821489392</v>
      </c>
      <c r="H4" s="1">
        <v>-2.40080900987391E-20</v>
      </c>
      <c r="I4">
        <v>0</v>
      </c>
      <c r="J4">
        <v>0.06</v>
      </c>
      <c r="K4">
        <v>-0.000187952336766147</v>
      </c>
      <c r="L4">
        <v>0</v>
      </c>
      <c r="M4">
        <v>0.1748821489392</v>
      </c>
      <c r="N4">
        <v>0.00018795200137922</v>
      </c>
      <c r="O4">
        <v>0</v>
      </c>
      <c r="P4">
        <v>0.0600004099974731</v>
      </c>
      <c r="R4" t="s">
        <v>35</v>
      </c>
      <c r="S4" t="s">
        <v>36</v>
      </c>
      <c r="T4" t="s">
        <v>37</v>
      </c>
      <c r="U4" t="s">
        <v>38</v>
      </c>
      <c r="V4" t="s">
        <v>6</v>
      </c>
      <c r="W4" t="s">
        <v>42</v>
      </c>
      <c r="X4" t="s">
        <v>39</v>
      </c>
      <c r="Y4" t="s">
        <v>45</v>
      </c>
      <c r="Z4" t="s">
        <v>46</v>
      </c>
      <c r="AA4" t="s">
        <v>40</v>
      </c>
      <c r="AB4" t="s">
        <v>41</v>
      </c>
      <c r="AC4" t="s">
        <v>6</v>
      </c>
      <c r="AD4" t="s">
        <v>42</v>
      </c>
      <c r="AE4" t="s">
        <v>6</v>
      </c>
      <c r="AF4" t="s">
        <v>42</v>
      </c>
    </row>
    <row r="5" spans="1:32" ht="14.25">
      <c r="A5" t="s">
        <v>14</v>
      </c>
      <c r="B5" t="s">
        <v>15</v>
      </c>
      <c r="C5">
        <v>0.114882353938046</v>
      </c>
      <c r="D5">
        <v>-0.00327208658278416</v>
      </c>
      <c r="E5" s="1">
        <v>-2.40080900987391E-20</v>
      </c>
      <c r="F5">
        <v>0</v>
      </c>
      <c r="G5">
        <v>0.06</v>
      </c>
      <c r="H5">
        <v>-0.000187952336766147</v>
      </c>
      <c r="I5">
        <v>0</v>
      </c>
      <c r="J5">
        <v>0.1748821489392</v>
      </c>
      <c r="K5" s="1">
        <v>3.13254104227072E-05</v>
      </c>
      <c r="L5">
        <v>0</v>
      </c>
      <c r="M5">
        <v>0.0600000256248729</v>
      </c>
      <c r="N5">
        <v>-0.000156627010190183</v>
      </c>
      <c r="O5">
        <v>0</v>
      </c>
      <c r="P5">
        <v>0.174882225813736</v>
      </c>
      <c r="Q5" t="str">
        <f>B5</f>
        <v>QF</v>
      </c>
      <c r="R5">
        <v>-0.0186933483898757</v>
      </c>
      <c r="S5">
        <v>-23.6236236236236</v>
      </c>
      <c r="T5">
        <v>0</v>
      </c>
      <c r="U5">
        <f>(T5-R5)/S5</f>
        <v>-0.0007912989424358408</v>
      </c>
      <c r="V5">
        <f>P5-M5</f>
        <v>0.1148822001888631</v>
      </c>
      <c r="W5" s="1">
        <f>N5-K5</f>
        <v>-0.0001879524206128902</v>
      </c>
      <c r="X5">
        <f>SQRT(V5^2+W5^2)</f>
        <v>0.11488235393804581</v>
      </c>
      <c r="Y5">
        <f>-W5/$X5</f>
        <v>0.0016360425615430016</v>
      </c>
      <c r="Z5">
        <f>V5/$X5</f>
        <v>0.9999986616814729</v>
      </c>
      <c r="AA5">
        <f>Y5*$U5</f>
        <v>-1.2945987487290012E-06</v>
      </c>
      <c r="AB5">
        <f>Z5*$U5</f>
        <v>-0.0007912978834258056</v>
      </c>
      <c r="AC5">
        <f>M5+$AA5</f>
        <v>0.05999873102612417</v>
      </c>
      <c r="AD5" s="1">
        <f>K5+$AB5</f>
        <v>-0.0007599724730030984</v>
      </c>
      <c r="AE5">
        <f>P5+$AA5</f>
        <v>0.17488093121498727</v>
      </c>
      <c r="AF5" s="1">
        <f>N5+$AB5</f>
        <v>-0.0009479248936159887</v>
      </c>
    </row>
    <row r="6" spans="1:16" ht="14.25">
      <c r="A6" t="s">
        <v>9</v>
      </c>
      <c r="B6" t="s">
        <v>16</v>
      </c>
      <c r="C6">
        <v>0.05</v>
      </c>
      <c r="D6">
        <v>0</v>
      </c>
      <c r="E6">
        <v>-0.000187952336766147</v>
      </c>
      <c r="F6">
        <v>0</v>
      </c>
      <c r="G6">
        <v>0.1748821489392</v>
      </c>
      <c r="H6">
        <v>-0.00035155637396584</v>
      </c>
      <c r="I6">
        <v>0</v>
      </c>
      <c r="J6">
        <v>0.224881881275673</v>
      </c>
      <c r="K6">
        <v>-0.000187952336766147</v>
      </c>
      <c r="L6">
        <v>0</v>
      </c>
      <c r="M6">
        <v>0.1748821489392</v>
      </c>
      <c r="N6">
        <v>-0.00035155637396584</v>
      </c>
      <c r="O6">
        <v>0</v>
      </c>
      <c r="P6">
        <v>0.224881881275673</v>
      </c>
    </row>
    <row r="7" spans="1:16" ht="14.25">
      <c r="A7" t="s">
        <v>11</v>
      </c>
      <c r="B7" t="s">
        <v>17</v>
      </c>
      <c r="C7">
        <v>0.123719458087126</v>
      </c>
      <c r="D7">
        <v>-0.0745568299934391</v>
      </c>
      <c r="E7">
        <v>-0.00035155637396584</v>
      </c>
      <c r="F7">
        <v>0</v>
      </c>
      <c r="G7">
        <v>0.224881881275673</v>
      </c>
      <c r="H7">
        <v>-0.00536590607508678</v>
      </c>
      <c r="I7">
        <v>0</v>
      </c>
      <c r="J7">
        <v>0.348471005141743</v>
      </c>
      <c r="K7">
        <v>0.000416981126755194</v>
      </c>
      <c r="L7">
        <v>0</v>
      </c>
      <c r="M7">
        <v>0.224898724617998</v>
      </c>
      <c r="N7">
        <v>-0.00459853015312537</v>
      </c>
      <c r="O7">
        <v>0</v>
      </c>
      <c r="P7">
        <v>0.348516478019253</v>
      </c>
    </row>
    <row r="8" spans="1:16" ht="14.25">
      <c r="A8" t="s">
        <v>9</v>
      </c>
      <c r="B8" t="s">
        <v>18</v>
      </c>
      <c r="C8">
        <v>-0.123719458087126</v>
      </c>
      <c r="D8">
        <v>0.0745568299934391</v>
      </c>
      <c r="E8">
        <v>-0.00536590607508678</v>
      </c>
      <c r="F8">
        <v>0</v>
      </c>
      <c r="G8">
        <v>0.348471005141743</v>
      </c>
      <c r="H8">
        <v>-0.00035155637396584</v>
      </c>
      <c r="I8">
        <v>0</v>
      </c>
      <c r="J8">
        <v>0.224881881275673</v>
      </c>
      <c r="K8">
        <v>-0.00536590607508678</v>
      </c>
      <c r="L8">
        <v>0</v>
      </c>
      <c r="M8">
        <v>0.348471005141743</v>
      </c>
      <c r="N8">
        <v>0.00425332727849806</v>
      </c>
      <c r="O8">
        <v>0</v>
      </c>
      <c r="P8">
        <v>0.225126063376539</v>
      </c>
    </row>
    <row r="9" spans="1:32" ht="14.25">
      <c r="A9" t="s">
        <v>14</v>
      </c>
      <c r="B9" t="s">
        <v>19</v>
      </c>
      <c r="C9">
        <v>0.123719458087126</v>
      </c>
      <c r="D9">
        <v>-0.0745568299934391</v>
      </c>
      <c r="E9">
        <v>-0.00035155637396584</v>
      </c>
      <c r="F9">
        <v>0</v>
      </c>
      <c r="G9">
        <v>0.224881881275673</v>
      </c>
      <c r="H9">
        <v>-0.00536590607508679</v>
      </c>
      <c r="I9">
        <v>0</v>
      </c>
      <c r="J9">
        <v>0.348471005141743</v>
      </c>
      <c r="K9">
        <v>0.000416981126755193</v>
      </c>
      <c r="L9">
        <v>0</v>
      </c>
      <c r="M9">
        <v>0.224898724617998</v>
      </c>
      <c r="N9">
        <v>-0.00459853015312537</v>
      </c>
      <c r="O9">
        <v>0</v>
      </c>
      <c r="P9">
        <v>0.348516478019253</v>
      </c>
      <c r="Q9" t="str">
        <f>B9</f>
        <v>BD</v>
      </c>
      <c r="R9">
        <v>-0.395516917208237</v>
      </c>
      <c r="S9">
        <v>19.1191191191191</v>
      </c>
      <c r="T9">
        <v>-0.376786308527953</v>
      </c>
      <c r="U9">
        <f>(T9-R9)/S9</f>
        <v>0.0009796794801886788</v>
      </c>
      <c r="V9">
        <f>P9-M9</f>
        <v>0.123617753401255</v>
      </c>
      <c r="W9" s="1">
        <f>N9-K9</f>
        <v>-0.0050155112798805634</v>
      </c>
      <c r="X9">
        <f>SQRT(V9^2+W9^2)</f>
        <v>0.1237194580871259</v>
      </c>
      <c r="Y9">
        <f>-W9/$X9</f>
        <v>0.040539389336385005</v>
      </c>
      <c r="Z9">
        <f>V9/$X9</f>
        <v>0.9991779410656707</v>
      </c>
      <c r="AA9">
        <f>Y9*$U9</f>
        <v>3.971560787223613E-05</v>
      </c>
      <c r="AB9">
        <f>Z9*$U9</f>
        <v>0.0009788741259192106</v>
      </c>
      <c r="AC9">
        <f>M9+$AA9</f>
        <v>0.22493844022587026</v>
      </c>
      <c r="AD9" s="1">
        <f>K9+$AB9</f>
        <v>0.0013958552526744036</v>
      </c>
      <c r="AE9">
        <f>P9+$AA9</f>
        <v>0.34855619362712525</v>
      </c>
      <c r="AF9" s="1">
        <f>N9+$AB9</f>
        <v>-0.0036196560272061594</v>
      </c>
    </row>
    <row r="10" spans="1:16" ht="14.25">
      <c r="A10" t="s">
        <v>9</v>
      </c>
      <c r="B10" t="s">
        <v>10</v>
      </c>
      <c r="C10">
        <v>0.06</v>
      </c>
      <c r="D10">
        <v>0</v>
      </c>
      <c r="E10">
        <v>-0.00536590607508679</v>
      </c>
      <c r="F10">
        <v>0</v>
      </c>
      <c r="G10">
        <v>0.348471005141743</v>
      </c>
      <c r="H10">
        <v>-0.010030928134985</v>
      </c>
      <c r="I10">
        <v>0</v>
      </c>
      <c r="J10">
        <v>0.408289376643988</v>
      </c>
      <c r="K10">
        <v>-0.00536590607508679</v>
      </c>
      <c r="L10">
        <v>0</v>
      </c>
      <c r="M10">
        <v>0.348471005141743</v>
      </c>
      <c r="N10">
        <v>-0.010030928134985</v>
      </c>
      <c r="O10">
        <v>0</v>
      </c>
      <c r="P10">
        <v>0.408289376643988</v>
      </c>
    </row>
    <row r="11" spans="1:16" ht="14.25">
      <c r="A11" t="s">
        <v>20</v>
      </c>
      <c r="B11" t="s">
        <v>21</v>
      </c>
      <c r="C11">
        <v>0</v>
      </c>
      <c r="D11">
        <v>0</v>
      </c>
      <c r="E11">
        <v>-0.010030928134985</v>
      </c>
      <c r="F11">
        <v>0</v>
      </c>
      <c r="G11">
        <v>0.408289376643988</v>
      </c>
      <c r="H11">
        <v>-0.010030928134985</v>
      </c>
      <c r="I11">
        <v>0</v>
      </c>
      <c r="J11">
        <v>0.408289376643988</v>
      </c>
      <c r="K11">
        <v>-0.010030928134985</v>
      </c>
      <c r="L11">
        <v>0</v>
      </c>
      <c r="M11">
        <v>0.408289376643988</v>
      </c>
      <c r="N11">
        <v>-0.010030928134985</v>
      </c>
      <c r="O11">
        <v>0</v>
      </c>
      <c r="P11">
        <v>0.408289376643988</v>
      </c>
    </row>
    <row r="12" spans="1:16" ht="14.25">
      <c r="A12" t="s">
        <v>9</v>
      </c>
      <c r="B12" t="s">
        <v>10</v>
      </c>
      <c r="C12">
        <v>0.06</v>
      </c>
      <c r="D12">
        <v>0</v>
      </c>
      <c r="E12">
        <v>-0.010030928134985</v>
      </c>
      <c r="F12">
        <v>0</v>
      </c>
      <c r="G12">
        <v>0.408289376643988</v>
      </c>
      <c r="H12">
        <v>-0.0146959501948831</v>
      </c>
      <c r="I12">
        <v>0</v>
      </c>
      <c r="J12">
        <v>0.468107748146234</v>
      </c>
      <c r="K12">
        <v>-0.010030928134985</v>
      </c>
      <c r="L12">
        <v>0</v>
      </c>
      <c r="M12">
        <v>0.408289376643988</v>
      </c>
      <c r="N12">
        <v>-0.0146959501948831</v>
      </c>
      <c r="O12">
        <v>0</v>
      </c>
      <c r="P12">
        <v>0.468107748146234</v>
      </c>
    </row>
    <row r="13" spans="1:16" ht="14.25">
      <c r="A13" t="s">
        <v>11</v>
      </c>
      <c r="B13" t="s">
        <v>12</v>
      </c>
      <c r="C13">
        <v>0.114882353938046</v>
      </c>
      <c r="D13">
        <v>-0.00327208658278416</v>
      </c>
      <c r="E13">
        <v>-0.0146959501948831</v>
      </c>
      <c r="F13">
        <v>0</v>
      </c>
      <c r="G13">
        <v>0.468107748146234</v>
      </c>
      <c r="H13">
        <v>-0.0238154628914709</v>
      </c>
      <c r="I13">
        <v>0</v>
      </c>
      <c r="J13">
        <v>0.582627519186636</v>
      </c>
      <c r="K13">
        <v>-0.0146647216032577</v>
      </c>
      <c r="L13">
        <v>0</v>
      </c>
      <c r="M13">
        <v>0.468110209255714</v>
      </c>
      <c r="N13">
        <v>-0.0237842383681186</v>
      </c>
      <c r="O13">
        <v>0</v>
      </c>
      <c r="P13">
        <v>0.582630031384121</v>
      </c>
    </row>
    <row r="14" spans="1:16" ht="14.25">
      <c r="A14" t="s">
        <v>9</v>
      </c>
      <c r="B14" t="s">
        <v>13</v>
      </c>
      <c r="C14">
        <v>-0.114882353938046</v>
      </c>
      <c r="D14">
        <v>0.00327208658278416</v>
      </c>
      <c r="E14">
        <v>-0.0238154628914709</v>
      </c>
      <c r="F14">
        <v>0</v>
      </c>
      <c r="G14">
        <v>0.582627519186636</v>
      </c>
      <c r="H14">
        <v>-0.0146959501948831</v>
      </c>
      <c r="I14">
        <v>0</v>
      </c>
      <c r="J14">
        <v>0.468107748146234</v>
      </c>
      <c r="K14">
        <v>-0.0238154628914709</v>
      </c>
      <c r="L14">
        <v>0</v>
      </c>
      <c r="M14">
        <v>0.582627519186636</v>
      </c>
      <c r="N14">
        <v>-0.0145085990282859</v>
      </c>
      <c r="O14">
        <v>0</v>
      </c>
      <c r="P14">
        <v>0.468122770239797</v>
      </c>
    </row>
    <row r="15" spans="1:16" ht="14.25">
      <c r="A15" t="s">
        <v>14</v>
      </c>
      <c r="B15" t="s">
        <v>15</v>
      </c>
      <c r="C15">
        <v>0.114882353938046</v>
      </c>
      <c r="D15">
        <v>-0.00327208658278416</v>
      </c>
      <c r="E15">
        <v>-0.0146959501948831</v>
      </c>
      <c r="F15">
        <v>0</v>
      </c>
      <c r="G15">
        <v>0.468107748146234</v>
      </c>
      <c r="H15">
        <v>-0.0238154628914709</v>
      </c>
      <c r="I15">
        <v>0</v>
      </c>
      <c r="J15">
        <v>0.582627519186636</v>
      </c>
      <c r="K15">
        <v>-0.0146647216032577</v>
      </c>
      <c r="L15">
        <v>0</v>
      </c>
      <c r="M15">
        <v>0.468110209255714</v>
      </c>
      <c r="N15">
        <v>-0.0237842383681186</v>
      </c>
      <c r="O15">
        <v>0</v>
      </c>
      <c r="P15">
        <v>0.582630031384121</v>
      </c>
    </row>
    <row r="16" spans="1:16" ht="14.25">
      <c r="A16" t="s">
        <v>9</v>
      </c>
      <c r="B16" t="s">
        <v>16</v>
      </c>
      <c r="C16">
        <v>0.05</v>
      </c>
      <c r="D16">
        <v>0</v>
      </c>
      <c r="E16">
        <v>-0.0238154628914709</v>
      </c>
      <c r="F16">
        <v>0</v>
      </c>
      <c r="G16">
        <v>0.582627519186636</v>
      </c>
      <c r="H16">
        <v>-0.0278660692483898</v>
      </c>
      <c r="I16">
        <v>0</v>
      </c>
      <c r="J16">
        <v>0.632463174977859</v>
      </c>
      <c r="K16">
        <v>-0.0238154628914709</v>
      </c>
      <c r="L16">
        <v>0</v>
      </c>
      <c r="M16">
        <v>0.582627519186636</v>
      </c>
      <c r="N16">
        <v>-0.0278660692483898</v>
      </c>
      <c r="O16">
        <v>0</v>
      </c>
      <c r="P16">
        <v>0.632463174977859</v>
      </c>
    </row>
    <row r="17" spans="1:16" ht="14.25">
      <c r="A17" t="s">
        <v>11</v>
      </c>
      <c r="B17" t="s">
        <v>17</v>
      </c>
      <c r="C17">
        <v>0.123719458087126</v>
      </c>
      <c r="D17">
        <v>-0.0745568299934391</v>
      </c>
      <c r="E17">
        <v>-0.0278660692483898</v>
      </c>
      <c r="F17">
        <v>0</v>
      </c>
      <c r="G17">
        <v>0.632463174977859</v>
      </c>
      <c r="H17">
        <v>-0.0424743396227653</v>
      </c>
      <c r="I17">
        <v>0</v>
      </c>
      <c r="J17">
        <v>0.755288309529289</v>
      </c>
      <c r="K17">
        <v>-0.0271011677955893</v>
      </c>
      <c r="L17">
        <v>0</v>
      </c>
      <c r="M17">
        <v>0.632539721406246</v>
      </c>
      <c r="N17">
        <v>-0.0417128221893477</v>
      </c>
      <c r="O17">
        <v>0</v>
      </c>
      <c r="P17">
        <v>0.755393308514029</v>
      </c>
    </row>
    <row r="18" spans="1:16" ht="14.25">
      <c r="A18" t="s">
        <v>9</v>
      </c>
      <c r="B18" t="s">
        <v>18</v>
      </c>
      <c r="C18">
        <v>-0.123719458087126</v>
      </c>
      <c r="D18">
        <v>0.0745568299934391</v>
      </c>
      <c r="E18">
        <v>-0.0424743396227653</v>
      </c>
      <c r="F18">
        <v>0</v>
      </c>
      <c r="G18">
        <v>0.755288309529289</v>
      </c>
      <c r="H18">
        <v>-0.0278660692483898</v>
      </c>
      <c r="I18">
        <v>0</v>
      </c>
      <c r="J18">
        <v>0.632463174977859</v>
      </c>
      <c r="K18">
        <v>-0.0424743396227653</v>
      </c>
      <c r="L18">
        <v>0</v>
      </c>
      <c r="M18">
        <v>0.755288309529289</v>
      </c>
      <c r="N18">
        <v>-0.0232941104790476</v>
      </c>
      <c r="O18">
        <v>0</v>
      </c>
      <c r="P18">
        <v>0.633064649301956</v>
      </c>
    </row>
    <row r="19" spans="1:16" ht="14.25">
      <c r="A19" t="s">
        <v>14</v>
      </c>
      <c r="B19" t="s">
        <v>19</v>
      </c>
      <c r="C19">
        <v>0.123719458087126</v>
      </c>
      <c r="D19">
        <v>-0.0745568299934391</v>
      </c>
      <c r="E19">
        <v>-0.0278660692483898</v>
      </c>
      <c r="F19">
        <v>0</v>
      </c>
      <c r="G19">
        <v>0.632463174977859</v>
      </c>
      <c r="H19">
        <v>-0.0424743396227653</v>
      </c>
      <c r="I19">
        <v>0</v>
      </c>
      <c r="J19">
        <v>0.755288309529289</v>
      </c>
      <c r="K19">
        <v>-0.0271011677955893</v>
      </c>
      <c r="L19">
        <v>0</v>
      </c>
      <c r="M19">
        <v>0.632539721406246</v>
      </c>
      <c r="N19">
        <v>-0.0417128221893477</v>
      </c>
      <c r="O19">
        <v>0</v>
      </c>
      <c r="P19">
        <v>0.755393308514029</v>
      </c>
    </row>
    <row r="20" spans="1:16" ht="14.25">
      <c r="A20" t="s">
        <v>9</v>
      </c>
      <c r="B20" t="s">
        <v>10</v>
      </c>
      <c r="C20">
        <v>0.06</v>
      </c>
      <c r="D20">
        <v>0</v>
      </c>
      <c r="E20">
        <v>-0.0424743396227653</v>
      </c>
      <c r="F20">
        <v>0</v>
      </c>
      <c r="G20">
        <v>0.755288309529289</v>
      </c>
      <c r="H20">
        <v>-0.0517761403776039</v>
      </c>
      <c r="I20">
        <v>0</v>
      </c>
      <c r="J20">
        <v>0.814562895168645</v>
      </c>
      <c r="K20">
        <v>-0.0424743396227653</v>
      </c>
      <c r="L20">
        <v>0</v>
      </c>
      <c r="M20">
        <v>0.755288309529289</v>
      </c>
      <c r="N20">
        <v>-0.0517761403776039</v>
      </c>
      <c r="O20">
        <v>0</v>
      </c>
      <c r="P20">
        <v>0.814562895168645</v>
      </c>
    </row>
    <row r="21" spans="1:16" ht="14.25">
      <c r="A21" t="s">
        <v>22</v>
      </c>
      <c r="B21" t="s">
        <v>23</v>
      </c>
      <c r="C21">
        <v>0</v>
      </c>
      <c r="D21">
        <v>0</v>
      </c>
      <c r="E21">
        <v>-0.0517761403776039</v>
      </c>
      <c r="F21">
        <v>0</v>
      </c>
      <c r="G21">
        <v>0.814562895168645</v>
      </c>
      <c r="H21">
        <v>-0.0517761403776039</v>
      </c>
      <c r="I21">
        <v>0</v>
      </c>
      <c r="J21">
        <v>0.814562895168645</v>
      </c>
      <c r="K21">
        <v>-0.0517761403776039</v>
      </c>
      <c r="L21">
        <v>0</v>
      </c>
      <c r="M21">
        <v>0.814562895168645</v>
      </c>
      <c r="N21">
        <v>-0.0517761403776039</v>
      </c>
      <c r="O21">
        <v>0</v>
      </c>
      <c r="P21">
        <v>0.814562895168645</v>
      </c>
    </row>
    <row r="22" spans="1:16" ht="14.25">
      <c r="A22" t="s">
        <v>9</v>
      </c>
      <c r="B22" t="s">
        <v>10</v>
      </c>
      <c r="C22">
        <v>0.06</v>
      </c>
      <c r="D22">
        <v>0</v>
      </c>
      <c r="E22">
        <v>-0.0517761403776039</v>
      </c>
      <c r="F22">
        <v>0</v>
      </c>
      <c r="G22">
        <v>0.814562895168645</v>
      </c>
      <c r="H22">
        <v>-0.0610779411324426</v>
      </c>
      <c r="I22">
        <v>0</v>
      </c>
      <c r="J22">
        <v>0.8738374808080001</v>
      </c>
      <c r="K22">
        <v>-0.0517761403776039</v>
      </c>
      <c r="L22">
        <v>0</v>
      </c>
      <c r="M22">
        <v>0.814562895168645</v>
      </c>
      <c r="N22">
        <v>-0.0610779411324426</v>
      </c>
      <c r="O22">
        <v>0</v>
      </c>
      <c r="P22">
        <v>0.8738374808080001</v>
      </c>
    </row>
    <row r="23" spans="1:16" ht="14.25">
      <c r="A23" t="s">
        <v>11</v>
      </c>
      <c r="B23" t="s">
        <v>12</v>
      </c>
      <c r="C23">
        <v>0.114882353938046</v>
      </c>
      <c r="D23">
        <v>-0.00327208658278416</v>
      </c>
      <c r="E23">
        <v>-0.0610779411324426</v>
      </c>
      <c r="F23">
        <v>0</v>
      </c>
      <c r="G23">
        <v>0.8738374808080001</v>
      </c>
      <c r="H23">
        <v>-0.0790738020758076</v>
      </c>
      <c r="I23">
        <v>0</v>
      </c>
      <c r="J23">
        <v>0.98730153881703</v>
      </c>
      <c r="K23">
        <v>-0.0610469984263538</v>
      </c>
      <c r="L23">
        <v>0</v>
      </c>
      <c r="M23">
        <v>0.873842362501834</v>
      </c>
      <c r="N23">
        <v>-0.0790428673977878</v>
      </c>
      <c r="O23">
        <v>0</v>
      </c>
      <c r="P23">
        <v>0.987306471127908</v>
      </c>
    </row>
    <row r="24" spans="1:16" ht="14.25">
      <c r="A24" t="s">
        <v>9</v>
      </c>
      <c r="B24" t="s">
        <v>13</v>
      </c>
      <c r="C24">
        <v>-0.114882353938046</v>
      </c>
      <c r="D24">
        <v>0.00327208658278416</v>
      </c>
      <c r="E24">
        <v>-0.0790738020758076</v>
      </c>
      <c r="F24">
        <v>0</v>
      </c>
      <c r="G24">
        <v>0.98730153881703</v>
      </c>
      <c r="H24">
        <v>-0.0610779411324426</v>
      </c>
      <c r="I24">
        <v>0</v>
      </c>
      <c r="J24">
        <v>0.8738374808080001</v>
      </c>
      <c r="K24">
        <v>-0.0790738020758076</v>
      </c>
      <c r="L24">
        <v>0</v>
      </c>
      <c r="M24">
        <v>0.98730153881703</v>
      </c>
      <c r="N24">
        <v>-0.0608923250776587</v>
      </c>
      <c r="O24">
        <v>0</v>
      </c>
      <c r="P24">
        <v>0.873867024049644</v>
      </c>
    </row>
    <row r="25" spans="1:16" ht="14.25">
      <c r="A25" t="s">
        <v>14</v>
      </c>
      <c r="B25" t="s">
        <v>15</v>
      </c>
      <c r="C25">
        <v>0.114882353938046</v>
      </c>
      <c r="D25">
        <v>-0.00327208658278416</v>
      </c>
      <c r="E25">
        <v>-0.0610779411324426</v>
      </c>
      <c r="F25">
        <v>0</v>
      </c>
      <c r="G25">
        <v>0.8738374808080001</v>
      </c>
      <c r="H25">
        <v>-0.0790738020758076</v>
      </c>
      <c r="I25">
        <v>0</v>
      </c>
      <c r="J25">
        <v>0.98730153881703</v>
      </c>
      <c r="K25">
        <v>-0.0610469984263538</v>
      </c>
      <c r="L25">
        <v>0</v>
      </c>
      <c r="M25">
        <v>0.873842362501834</v>
      </c>
      <c r="N25">
        <v>-0.0790428673977878</v>
      </c>
      <c r="O25">
        <v>0</v>
      </c>
      <c r="P25">
        <v>0.987306471127908</v>
      </c>
    </row>
    <row r="26" spans="1:16" ht="14.25">
      <c r="A26" t="s">
        <v>9</v>
      </c>
      <c r="B26" t="s">
        <v>16</v>
      </c>
      <c r="C26">
        <v>0.05</v>
      </c>
      <c r="D26">
        <v>0</v>
      </c>
      <c r="E26">
        <v>-0.0790738020758076</v>
      </c>
      <c r="F26">
        <v>0</v>
      </c>
      <c r="G26">
        <v>0.98730153881703</v>
      </c>
      <c r="H26">
        <v>-0.0869868872341922</v>
      </c>
      <c r="I26">
        <v>0</v>
      </c>
      <c r="J26">
        <v>1.03667139888647</v>
      </c>
      <c r="K26">
        <v>-0.0790738020758076</v>
      </c>
      <c r="L26">
        <v>0</v>
      </c>
      <c r="M26">
        <v>0.98730153881703</v>
      </c>
      <c r="N26">
        <v>-0.0869868872341922</v>
      </c>
      <c r="O26">
        <v>0</v>
      </c>
      <c r="P26">
        <v>1.03667139888647</v>
      </c>
    </row>
    <row r="27" spans="1:16" ht="14.25">
      <c r="A27" t="s">
        <v>11</v>
      </c>
      <c r="B27" t="s">
        <v>17</v>
      </c>
      <c r="C27">
        <v>0.123719458087126</v>
      </c>
      <c r="D27">
        <v>-0.0745568299934391</v>
      </c>
      <c r="E27">
        <v>-0.0869868872341922</v>
      </c>
      <c r="F27">
        <v>0</v>
      </c>
      <c r="G27">
        <v>1.03667139888647</v>
      </c>
      <c r="H27">
        <v>-0.111100635675059</v>
      </c>
      <c r="I27">
        <v>0</v>
      </c>
      <c r="J27">
        <v>1.15798892596743</v>
      </c>
      <c r="K27">
        <v>-0.0862302527593723</v>
      </c>
      <c r="L27">
        <v>0</v>
      </c>
      <c r="M27">
        <v>1.03680718496716</v>
      </c>
      <c r="N27">
        <v>-0.110349587172434</v>
      </c>
      <c r="O27">
        <v>0</v>
      </c>
      <c r="P27">
        <v>1.1581528153658</v>
      </c>
    </row>
    <row r="28" spans="1:16" ht="14.25">
      <c r="A28" t="s">
        <v>9</v>
      </c>
      <c r="B28" t="s">
        <v>18</v>
      </c>
      <c r="C28">
        <v>-0.123719458087126</v>
      </c>
      <c r="D28">
        <v>0.0745568299934391</v>
      </c>
      <c r="E28">
        <v>-0.111100635675059</v>
      </c>
      <c r="F28">
        <v>0</v>
      </c>
      <c r="G28">
        <v>1.15798892596743</v>
      </c>
      <c r="H28">
        <v>-0.0869868872341922</v>
      </c>
      <c r="I28">
        <v>0</v>
      </c>
      <c r="J28">
        <v>1.03667139888647</v>
      </c>
      <c r="K28">
        <v>-0.111100635675059</v>
      </c>
      <c r="L28">
        <v>0</v>
      </c>
      <c r="M28">
        <v>1.15798892596743</v>
      </c>
      <c r="N28">
        <v>-0.0824755332814074</v>
      </c>
      <c r="O28">
        <v>0</v>
      </c>
      <c r="P28">
        <v>1.03762652393787</v>
      </c>
    </row>
    <row r="29" spans="1:16" ht="14.25">
      <c r="A29" t="s">
        <v>14</v>
      </c>
      <c r="B29" t="s">
        <v>19</v>
      </c>
      <c r="C29">
        <v>0.123719458087126</v>
      </c>
      <c r="D29">
        <v>-0.0745568299934391</v>
      </c>
      <c r="E29">
        <v>-0.0869868872341922</v>
      </c>
      <c r="F29">
        <v>0</v>
      </c>
      <c r="G29">
        <v>1.03667139888647</v>
      </c>
      <c r="H29">
        <v>-0.111100635675059</v>
      </c>
      <c r="I29">
        <v>0</v>
      </c>
      <c r="J29">
        <v>1.15798892596743</v>
      </c>
      <c r="K29">
        <v>-0.0862302527593723</v>
      </c>
      <c r="L29">
        <v>0</v>
      </c>
      <c r="M29">
        <v>1.03680718496716</v>
      </c>
      <c r="N29">
        <v>-0.110349587172434</v>
      </c>
      <c r="O29">
        <v>0</v>
      </c>
      <c r="P29">
        <v>1.1581528153658</v>
      </c>
    </row>
    <row r="30" spans="1:16" ht="14.25">
      <c r="A30" t="s">
        <v>9</v>
      </c>
      <c r="B30" t="s">
        <v>10</v>
      </c>
      <c r="C30">
        <v>0.06</v>
      </c>
      <c r="D30">
        <v>0</v>
      </c>
      <c r="E30">
        <v>-0.111100635675059</v>
      </c>
      <c r="F30">
        <v>0</v>
      </c>
      <c r="G30">
        <v>1.15798892596743</v>
      </c>
      <c r="H30">
        <v>-0.124982899388255</v>
      </c>
      <c r="I30">
        <v>0</v>
      </c>
      <c r="J30">
        <v>1.2163608606124</v>
      </c>
      <c r="K30">
        <v>-0.111100635675059</v>
      </c>
      <c r="L30">
        <v>0</v>
      </c>
      <c r="M30">
        <v>1.15798892596743</v>
      </c>
      <c r="N30">
        <v>-0.124982899388255</v>
      </c>
      <c r="O30">
        <v>0</v>
      </c>
      <c r="P30">
        <v>1.2163608606124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Brooks, Stephen</dc:creator>
  <cp:keywords/>
  <dc:description/>
  <cp:lastModifiedBy>Stephen Brooks</cp:lastModifiedBy>
  <dcterms:created xsi:type="dcterms:W3CDTF">2015-12-21T16:04:56Z</dcterms:created>
  <dcterms:modified xsi:type="dcterms:W3CDTF">2015-12-23T18:03:52Z</dcterms:modified>
  <cp:category/>
  <cp:version/>
  <cp:contentType/>
  <cp:contentStatus/>
</cp:coreProperties>
</file>