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Misc\2023-5\"/>
    </mc:Choice>
  </mc:AlternateContent>
  <xr:revisionPtr revIDLastSave="0" documentId="13_ncr:1_{CFEC6C11-E8C2-43F1-A833-D6A3DD7B8A13}" xr6:coauthVersionLast="47" xr6:coauthVersionMax="47" xr10:uidLastSave="{00000000-0000-0000-0000-000000000000}"/>
  <bookViews>
    <workbookView xWindow="4875" yWindow="1380" windowWidth="17280" windowHeight="10755" firstSheet="1" activeTab="5" xr2:uid="{00000000-000D-0000-FFFF-FFFF00000000}"/>
  </bookViews>
  <sheets>
    <sheet name="Sheet1" sheetId="1" r:id="rId1"/>
    <sheet name="Chart1" sheetId="3" r:id="rId2"/>
    <sheet name="rlimitsN=500" sheetId="2" r:id="rId3"/>
    <sheet name="Chart1 (2)" sheetId="5" r:id="rId4"/>
    <sheet name="rlimitsN=1500 (2)" sheetId="6" r:id="rId5"/>
    <sheet name="rlimitsN=1000 (3)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5" i="7" l="1"/>
  <c r="N2" i="7"/>
  <c r="R17" i="7"/>
  <c r="N3" i="7" s="1"/>
  <c r="R16" i="7"/>
  <c r="M3" i="7" s="1"/>
  <c r="R19" i="7"/>
  <c r="R18" i="7"/>
  <c r="R10" i="7"/>
  <c r="R9" i="7"/>
  <c r="R8" i="7"/>
  <c r="A4" i="7"/>
  <c r="A5" i="7" s="1"/>
  <c r="A3" i="7"/>
  <c r="B3" i="7" s="1"/>
  <c r="C3" i="7" s="1"/>
  <c r="R2" i="7"/>
  <c r="B2" i="7"/>
  <c r="R17" i="2"/>
  <c r="M103" i="7" l="1"/>
  <c r="M99" i="7"/>
  <c r="M95" i="7"/>
  <c r="M91" i="7"/>
  <c r="M87" i="7"/>
  <c r="M83" i="7"/>
  <c r="M79" i="7"/>
  <c r="M75" i="7"/>
  <c r="M71" i="7"/>
  <c r="M67" i="7"/>
  <c r="M63" i="7"/>
  <c r="M59" i="7"/>
  <c r="M55" i="7"/>
  <c r="M51" i="7"/>
  <c r="M47" i="7"/>
  <c r="M43" i="7"/>
  <c r="M39" i="7"/>
  <c r="M35" i="7"/>
  <c r="M31" i="7"/>
  <c r="M27" i="7"/>
  <c r="M23" i="7"/>
  <c r="M19" i="7"/>
  <c r="M15" i="7"/>
  <c r="M11" i="7"/>
  <c r="M7" i="7"/>
  <c r="N122" i="7"/>
  <c r="N118" i="7"/>
  <c r="N114" i="7"/>
  <c r="N110" i="7"/>
  <c r="N106" i="7"/>
  <c r="N102" i="7"/>
  <c r="N98" i="7"/>
  <c r="N94" i="7"/>
  <c r="N90" i="7"/>
  <c r="N86" i="7"/>
  <c r="N82" i="7"/>
  <c r="N78" i="7"/>
  <c r="N74" i="7"/>
  <c r="N70" i="7"/>
  <c r="N66" i="7"/>
  <c r="N62" i="7"/>
  <c r="N58" i="7"/>
  <c r="N54" i="7"/>
  <c r="N50" i="7"/>
  <c r="N46" i="7"/>
  <c r="N42" i="7"/>
  <c r="N38" i="7"/>
  <c r="N34" i="7"/>
  <c r="N30" i="7"/>
  <c r="N26" i="7"/>
  <c r="N22" i="7"/>
  <c r="N18" i="7"/>
  <c r="N14" i="7"/>
  <c r="N10" i="7"/>
  <c r="N6" i="7"/>
  <c r="M122" i="7"/>
  <c r="M118" i="7"/>
  <c r="M114" i="7"/>
  <c r="M110" i="7"/>
  <c r="M106" i="7"/>
  <c r="M102" i="7"/>
  <c r="M98" i="7"/>
  <c r="M94" i="7"/>
  <c r="M90" i="7"/>
  <c r="M86" i="7"/>
  <c r="M82" i="7"/>
  <c r="M78" i="7"/>
  <c r="M74" i="7"/>
  <c r="M70" i="7"/>
  <c r="M66" i="7"/>
  <c r="M62" i="7"/>
  <c r="M58" i="7"/>
  <c r="M54" i="7"/>
  <c r="M50" i="7"/>
  <c r="M46" i="7"/>
  <c r="M42" i="7"/>
  <c r="M38" i="7"/>
  <c r="M34" i="7"/>
  <c r="M30" i="7"/>
  <c r="M26" i="7"/>
  <c r="M22" i="7"/>
  <c r="M18" i="7"/>
  <c r="M14" i="7"/>
  <c r="M10" i="7"/>
  <c r="M6" i="7"/>
  <c r="N89" i="7"/>
  <c r="M111" i="7"/>
  <c r="N113" i="7"/>
  <c r="N101" i="7"/>
  <c r="N93" i="7"/>
  <c r="N85" i="7"/>
  <c r="N81" i="7"/>
  <c r="N77" i="7"/>
  <c r="N73" i="7"/>
  <c r="N69" i="7"/>
  <c r="N65" i="7"/>
  <c r="N61" i="7"/>
  <c r="N57" i="7"/>
  <c r="N53" i="7"/>
  <c r="N49" i="7"/>
  <c r="N45" i="7"/>
  <c r="N41" i="7"/>
  <c r="N37" i="7"/>
  <c r="N33" i="7"/>
  <c r="N29" i="7"/>
  <c r="N25" i="7"/>
  <c r="N21" i="7"/>
  <c r="N17" i="7"/>
  <c r="N13" i="7"/>
  <c r="N9" i="7"/>
  <c r="N5" i="7"/>
  <c r="M121" i="7"/>
  <c r="M117" i="7"/>
  <c r="M113" i="7"/>
  <c r="M109" i="7"/>
  <c r="M105" i="7"/>
  <c r="M101" i="7"/>
  <c r="M97" i="7"/>
  <c r="M93" i="7"/>
  <c r="M89" i="7"/>
  <c r="M85" i="7"/>
  <c r="M81" i="7"/>
  <c r="M77" i="7"/>
  <c r="M73" i="7"/>
  <c r="M69" i="7"/>
  <c r="M65" i="7"/>
  <c r="M61" i="7"/>
  <c r="M57" i="7"/>
  <c r="M53" i="7"/>
  <c r="M49" i="7"/>
  <c r="M45" i="7"/>
  <c r="M41" i="7"/>
  <c r="M37" i="7"/>
  <c r="M33" i="7"/>
  <c r="M29" i="7"/>
  <c r="M25" i="7"/>
  <c r="M21" i="7"/>
  <c r="M17" i="7"/>
  <c r="M13" i="7"/>
  <c r="M9" i="7"/>
  <c r="M5" i="7"/>
  <c r="M119" i="7"/>
  <c r="M107" i="7"/>
  <c r="N121" i="7"/>
  <c r="N117" i="7"/>
  <c r="N109" i="7"/>
  <c r="N105" i="7"/>
  <c r="N97" i="7"/>
  <c r="N120" i="7"/>
  <c r="N116" i="7"/>
  <c r="N112" i="7"/>
  <c r="N108" i="7"/>
  <c r="N104" i="7"/>
  <c r="N100" i="7"/>
  <c r="N96" i="7"/>
  <c r="N92" i="7"/>
  <c r="N88" i="7"/>
  <c r="N84" i="7"/>
  <c r="N80" i="7"/>
  <c r="N76" i="7"/>
  <c r="N72" i="7"/>
  <c r="N68" i="7"/>
  <c r="N64" i="7"/>
  <c r="N60" i="7"/>
  <c r="N56" i="7"/>
  <c r="N52" i="7"/>
  <c r="N48" i="7"/>
  <c r="N44" i="7"/>
  <c r="N40" i="7"/>
  <c r="N36" i="7"/>
  <c r="N32" i="7"/>
  <c r="N28" i="7"/>
  <c r="N24" i="7"/>
  <c r="N20" i="7"/>
  <c r="N16" i="7"/>
  <c r="N12" i="7"/>
  <c r="N8" i="7"/>
  <c r="N4" i="7"/>
  <c r="M120" i="7"/>
  <c r="M116" i="7"/>
  <c r="M112" i="7"/>
  <c r="M108" i="7"/>
  <c r="M104" i="7"/>
  <c r="M100" i="7"/>
  <c r="M96" i="7"/>
  <c r="M92" i="7"/>
  <c r="M88" i="7"/>
  <c r="M84" i="7"/>
  <c r="M80" i="7"/>
  <c r="M76" i="7"/>
  <c r="M72" i="7"/>
  <c r="M68" i="7"/>
  <c r="M64" i="7"/>
  <c r="M60" i="7"/>
  <c r="M56" i="7"/>
  <c r="M52" i="7"/>
  <c r="M48" i="7"/>
  <c r="M44" i="7"/>
  <c r="M40" i="7"/>
  <c r="M36" i="7"/>
  <c r="M32" i="7"/>
  <c r="M28" i="7"/>
  <c r="M24" i="7"/>
  <c r="M20" i="7"/>
  <c r="M16" i="7"/>
  <c r="M12" i="7"/>
  <c r="M8" i="7"/>
  <c r="M4" i="7"/>
  <c r="N119" i="7"/>
  <c r="N115" i="7"/>
  <c r="N111" i="7"/>
  <c r="N107" i="7"/>
  <c r="N103" i="7"/>
  <c r="N99" i="7"/>
  <c r="N95" i="7"/>
  <c r="N91" i="7"/>
  <c r="N87" i="7"/>
  <c r="N83" i="7"/>
  <c r="N79" i="7"/>
  <c r="N75" i="7"/>
  <c r="N71" i="7"/>
  <c r="N67" i="7"/>
  <c r="N63" i="7"/>
  <c r="N59" i="7"/>
  <c r="N55" i="7"/>
  <c r="N51" i="7"/>
  <c r="N47" i="7"/>
  <c r="N43" i="7"/>
  <c r="N39" i="7"/>
  <c r="N35" i="7"/>
  <c r="N31" i="7"/>
  <c r="N27" i="7"/>
  <c r="N23" i="7"/>
  <c r="N19" i="7"/>
  <c r="N15" i="7"/>
  <c r="N11" i="7"/>
  <c r="N7" i="7"/>
  <c r="D3" i="7"/>
  <c r="E3" i="7" s="1"/>
  <c r="F3" i="7"/>
  <c r="A6" i="7"/>
  <c r="B5" i="7"/>
  <c r="C2" i="7"/>
  <c r="F2" i="7" s="1"/>
  <c r="H3" i="7"/>
  <c r="J3" i="7" s="1"/>
  <c r="B4" i="7"/>
  <c r="H2" i="7"/>
  <c r="J2" i="7" s="1"/>
  <c r="R16" i="6"/>
  <c r="R16" i="2"/>
  <c r="R10" i="6"/>
  <c r="R9" i="6"/>
  <c r="R8" i="6"/>
  <c r="A4" i="6"/>
  <c r="B4" i="6" s="1"/>
  <c r="B3" i="6"/>
  <c r="A3" i="6"/>
  <c r="R2" i="6"/>
  <c r="B2" i="6"/>
  <c r="B2" i="2"/>
  <c r="R9" i="2"/>
  <c r="R10" i="2"/>
  <c r="R8" i="2"/>
  <c r="R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B122" i="2" s="1"/>
  <c r="C5" i="7" l="1"/>
  <c r="F5" i="7" s="1"/>
  <c r="C4" i="7"/>
  <c r="F4" i="7" s="1"/>
  <c r="A7" i="7"/>
  <c r="B6" i="7"/>
  <c r="O3" i="7"/>
  <c r="G3" i="7"/>
  <c r="I3" i="7" s="1"/>
  <c r="D2" i="7"/>
  <c r="E2" i="7" s="1"/>
  <c r="C4" i="6"/>
  <c r="F4" i="6" s="1"/>
  <c r="N4" i="6" s="1"/>
  <c r="C2" i="6"/>
  <c r="F2" i="6" s="1"/>
  <c r="N2" i="6" s="1"/>
  <c r="H4" i="6"/>
  <c r="J4" i="6" s="1"/>
  <c r="A5" i="6"/>
  <c r="C3" i="6"/>
  <c r="F3" i="6" s="1"/>
  <c r="N3" i="6" s="1"/>
  <c r="H3" i="6"/>
  <c r="J3" i="6" s="1"/>
  <c r="B63" i="2"/>
  <c r="B95" i="2"/>
  <c r="B30" i="2"/>
  <c r="B24" i="2"/>
  <c r="B58" i="2"/>
  <c r="B23" i="2"/>
  <c r="B96" i="2"/>
  <c r="B92" i="2"/>
  <c r="B25" i="2"/>
  <c r="B86" i="2"/>
  <c r="B54" i="2"/>
  <c r="B22" i="2"/>
  <c r="B65" i="2"/>
  <c r="B29" i="2"/>
  <c r="B117" i="2"/>
  <c r="B85" i="2"/>
  <c r="B53" i="2"/>
  <c r="B21" i="2"/>
  <c r="B88" i="2"/>
  <c r="B84" i="2"/>
  <c r="B52" i="2"/>
  <c r="B20" i="2"/>
  <c r="B28" i="2"/>
  <c r="B57" i="2"/>
  <c r="B115" i="2"/>
  <c r="B83" i="2"/>
  <c r="B51" i="2"/>
  <c r="B19" i="2"/>
  <c r="B60" i="2"/>
  <c r="B89" i="2"/>
  <c r="B116" i="2"/>
  <c r="B114" i="2"/>
  <c r="B82" i="2"/>
  <c r="B50" i="2"/>
  <c r="B18" i="2"/>
  <c r="B56" i="2"/>
  <c r="B113" i="2"/>
  <c r="B81" i="2"/>
  <c r="B49" i="2"/>
  <c r="B17" i="2"/>
  <c r="B94" i="2"/>
  <c r="B26" i="2"/>
  <c r="B118" i="2"/>
  <c r="B112" i="2"/>
  <c r="B80" i="2"/>
  <c r="B48" i="2"/>
  <c r="B16" i="2"/>
  <c r="B15" i="2"/>
  <c r="B64" i="2"/>
  <c r="B14" i="2"/>
  <c r="B90" i="2"/>
  <c r="B13" i="2"/>
  <c r="B59" i="2"/>
  <c r="B12" i="2"/>
  <c r="B27" i="2"/>
  <c r="B119" i="2"/>
  <c r="B62" i="2"/>
  <c r="B8" i="2"/>
  <c r="C8" i="2" s="1"/>
  <c r="F8" i="2" s="1"/>
  <c r="N8" i="2" s="1"/>
  <c r="B97" i="2"/>
  <c r="B55" i="2"/>
  <c r="B47" i="2"/>
  <c r="B45" i="2"/>
  <c r="B106" i="2"/>
  <c r="C106" i="2" s="1"/>
  <c r="F106" i="2" s="1"/>
  <c r="N106" i="2" s="1"/>
  <c r="B33" i="2"/>
  <c r="B61" i="2"/>
  <c r="B46" i="2"/>
  <c r="B108" i="2"/>
  <c r="B107" i="2"/>
  <c r="C107" i="2" s="1"/>
  <c r="F107" i="2" s="1"/>
  <c r="N107" i="2" s="1"/>
  <c r="B10" i="2"/>
  <c r="C10" i="2" s="1"/>
  <c r="F10" i="2" s="1"/>
  <c r="N10" i="2" s="1"/>
  <c r="B9" i="2"/>
  <c r="C9" i="2" s="1"/>
  <c r="F9" i="2" s="1"/>
  <c r="N9" i="2" s="1"/>
  <c r="B7" i="2"/>
  <c r="C7" i="2" s="1"/>
  <c r="F7" i="2" s="1"/>
  <c r="N7" i="2" s="1"/>
  <c r="B102" i="2"/>
  <c r="C102" i="2" s="1"/>
  <c r="F102" i="2" s="1"/>
  <c r="N102" i="2" s="1"/>
  <c r="B70" i="2"/>
  <c r="C70" i="2" s="1"/>
  <c r="F70" i="2" s="1"/>
  <c r="N70" i="2" s="1"/>
  <c r="B38" i="2"/>
  <c r="C38" i="2" s="1"/>
  <c r="F38" i="2" s="1"/>
  <c r="N38" i="2" s="1"/>
  <c r="B6" i="2"/>
  <c r="C6" i="2" s="1"/>
  <c r="F6" i="2" s="1"/>
  <c r="N6" i="2" s="1"/>
  <c r="B31" i="2"/>
  <c r="B87" i="2"/>
  <c r="B111" i="2"/>
  <c r="B77" i="2"/>
  <c r="B43" i="2"/>
  <c r="C43" i="2" s="1"/>
  <c r="F43" i="2" s="1"/>
  <c r="N43" i="2" s="1"/>
  <c r="B74" i="2"/>
  <c r="C74" i="2" s="1"/>
  <c r="F74" i="2" s="1"/>
  <c r="N74" i="2" s="1"/>
  <c r="B73" i="2"/>
  <c r="C73" i="2" s="1"/>
  <c r="F73" i="2" s="1"/>
  <c r="N73" i="2" s="1"/>
  <c r="B39" i="2"/>
  <c r="C39" i="2" s="1"/>
  <c r="F39" i="2" s="1"/>
  <c r="N39" i="2" s="1"/>
  <c r="B101" i="2"/>
  <c r="C101" i="2" s="1"/>
  <c r="F101" i="2" s="1"/>
  <c r="N101" i="2" s="1"/>
  <c r="B69" i="2"/>
  <c r="C69" i="2" s="1"/>
  <c r="F69" i="2" s="1"/>
  <c r="N69" i="2" s="1"/>
  <c r="B37" i="2"/>
  <c r="C37" i="2" s="1"/>
  <c r="F37" i="2" s="1"/>
  <c r="N37" i="2" s="1"/>
  <c r="B5" i="2"/>
  <c r="C5" i="2" s="1"/>
  <c r="F5" i="2" s="1"/>
  <c r="N5" i="2" s="1"/>
  <c r="B32" i="2"/>
  <c r="B93" i="2"/>
  <c r="B120" i="2"/>
  <c r="B78" i="2"/>
  <c r="B76" i="2"/>
  <c r="B11" i="2"/>
  <c r="B41" i="2"/>
  <c r="C41" i="2" s="1"/>
  <c r="F41" i="2" s="1"/>
  <c r="N41" i="2" s="1"/>
  <c r="B72" i="2"/>
  <c r="C72" i="2" s="1"/>
  <c r="F72" i="2" s="1"/>
  <c r="N72" i="2" s="1"/>
  <c r="B100" i="2"/>
  <c r="B68" i="2"/>
  <c r="C68" i="2" s="1"/>
  <c r="F68" i="2" s="1"/>
  <c r="N68" i="2" s="1"/>
  <c r="B36" i="2"/>
  <c r="C36" i="2" s="1"/>
  <c r="F36" i="2" s="1"/>
  <c r="N36" i="2" s="1"/>
  <c r="B4" i="2"/>
  <c r="C4" i="2" s="1"/>
  <c r="F4" i="2" s="1"/>
  <c r="N4" i="2" s="1"/>
  <c r="B121" i="2"/>
  <c r="B110" i="2"/>
  <c r="B75" i="2"/>
  <c r="C75" i="2" s="1"/>
  <c r="F75" i="2" s="1"/>
  <c r="N75" i="2" s="1"/>
  <c r="B105" i="2"/>
  <c r="C105" i="2" s="1"/>
  <c r="F105" i="2" s="1"/>
  <c r="N105" i="2" s="1"/>
  <c r="B104" i="2"/>
  <c r="C104" i="2" s="1"/>
  <c r="F104" i="2" s="1"/>
  <c r="N104" i="2" s="1"/>
  <c r="B71" i="2"/>
  <c r="C71" i="2" s="1"/>
  <c r="F71" i="2" s="1"/>
  <c r="B99" i="2"/>
  <c r="B67" i="2"/>
  <c r="B35" i="2"/>
  <c r="B3" i="2"/>
  <c r="B91" i="2"/>
  <c r="B79" i="2"/>
  <c r="B109" i="2"/>
  <c r="B44" i="2"/>
  <c r="B42" i="2"/>
  <c r="C42" i="2" s="1"/>
  <c r="F42" i="2" s="1"/>
  <c r="N42" i="2" s="1"/>
  <c r="B40" i="2"/>
  <c r="C40" i="2" s="1"/>
  <c r="F40" i="2" s="1"/>
  <c r="N40" i="2" s="1"/>
  <c r="B103" i="2"/>
  <c r="C103" i="2" s="1"/>
  <c r="F103" i="2" s="1"/>
  <c r="N103" i="2" s="1"/>
  <c r="B98" i="2"/>
  <c r="B66" i="2"/>
  <c r="B34" i="2"/>
  <c r="C34" i="2" s="1"/>
  <c r="F34" i="2" s="1"/>
  <c r="H34" i="2" s="1"/>
  <c r="J34" i="2" s="1"/>
  <c r="H107" i="2"/>
  <c r="L107" i="2" s="1"/>
  <c r="B9" i="1"/>
  <c r="C9" i="1"/>
  <c r="D9" i="1"/>
  <c r="E9" i="1"/>
  <c r="R10" i="1"/>
  <c r="P10" i="1"/>
  <c r="R11" i="1"/>
  <c r="P11" i="1"/>
  <c r="M11" i="1"/>
  <c r="C13" i="1"/>
  <c r="C14" i="1" s="1"/>
  <c r="C15" i="1" s="1"/>
  <c r="D13" i="1"/>
  <c r="D14" i="1" s="1"/>
  <c r="D15" i="1" s="1"/>
  <c r="E13" i="1"/>
  <c r="E14" i="1" s="1"/>
  <c r="B13" i="1"/>
  <c r="B14" i="1" s="1"/>
  <c r="B15" i="1" s="1"/>
  <c r="P7" i="1"/>
  <c r="P4" i="1"/>
  <c r="E12" i="1"/>
  <c r="D12" i="1"/>
  <c r="G24" i="1"/>
  <c r="G22" i="1"/>
  <c r="J13" i="1"/>
  <c r="J14" i="1" s="1"/>
  <c r="J15" i="1" s="1"/>
  <c r="J16" i="1" s="1"/>
  <c r="J9" i="1"/>
  <c r="P3" i="7" l="1"/>
  <c r="C6" i="7"/>
  <c r="F6" i="7" s="1"/>
  <c r="B7" i="7"/>
  <c r="A8" i="7"/>
  <c r="H4" i="7"/>
  <c r="J4" i="7" s="1"/>
  <c r="D4" i="7"/>
  <c r="E4" i="7" s="1"/>
  <c r="H5" i="7"/>
  <c r="J5" i="7" s="1"/>
  <c r="M2" i="7"/>
  <c r="O2" i="7" s="1"/>
  <c r="G2" i="7"/>
  <c r="I2" i="7" s="1"/>
  <c r="D5" i="7"/>
  <c r="E5" i="7" s="1"/>
  <c r="H2" i="6"/>
  <c r="J2" i="6" s="1"/>
  <c r="B5" i="6"/>
  <c r="A6" i="6"/>
  <c r="D4" i="6"/>
  <c r="E4" i="6" s="1"/>
  <c r="D3" i="6"/>
  <c r="E3" i="6" s="1"/>
  <c r="D2" i="6"/>
  <c r="E2" i="6" s="1"/>
  <c r="N34" i="2"/>
  <c r="H36" i="2"/>
  <c r="J36" i="2" s="1"/>
  <c r="H68" i="2"/>
  <c r="L68" i="2" s="1"/>
  <c r="H105" i="2"/>
  <c r="L105" i="2" s="1"/>
  <c r="H9" i="2"/>
  <c r="J9" i="2" s="1"/>
  <c r="H10" i="2"/>
  <c r="J10" i="2" s="1"/>
  <c r="D101" i="2"/>
  <c r="E101" i="2" s="1"/>
  <c r="G101" i="2" s="1"/>
  <c r="K101" i="2" s="1"/>
  <c r="H4" i="2"/>
  <c r="J4" i="2" s="1"/>
  <c r="D69" i="2"/>
  <c r="E69" i="2" s="1"/>
  <c r="G69" i="2" s="1"/>
  <c r="H104" i="2"/>
  <c r="L104" i="2" s="1"/>
  <c r="D102" i="2"/>
  <c r="E102" i="2" s="1"/>
  <c r="G102" i="2" s="1"/>
  <c r="K102" i="2" s="1"/>
  <c r="H6" i="2"/>
  <c r="J6" i="2" s="1"/>
  <c r="D6" i="2"/>
  <c r="E6" i="2" s="1"/>
  <c r="G6" i="2" s="1"/>
  <c r="I6" i="2" s="1"/>
  <c r="D70" i="2"/>
  <c r="E70" i="2" s="1"/>
  <c r="G70" i="2" s="1"/>
  <c r="D104" i="2"/>
  <c r="E104" i="2" s="1"/>
  <c r="G104" i="2" s="1"/>
  <c r="K104" i="2" s="1"/>
  <c r="H73" i="2"/>
  <c r="J68" i="2"/>
  <c r="H43" i="2"/>
  <c r="J43" i="2" s="1"/>
  <c r="H75" i="2"/>
  <c r="D36" i="2"/>
  <c r="E36" i="2" s="1"/>
  <c r="M36" i="2" s="1"/>
  <c r="H74" i="2"/>
  <c r="D9" i="2"/>
  <c r="E9" i="2" s="1"/>
  <c r="G9" i="2" s="1"/>
  <c r="I9" i="2" s="1"/>
  <c r="D105" i="2"/>
  <c r="E105" i="2" s="1"/>
  <c r="M105" i="2" s="1"/>
  <c r="H40" i="2"/>
  <c r="J40" i="2" s="1"/>
  <c r="D7" i="2"/>
  <c r="E7" i="2" s="1"/>
  <c r="G7" i="2" s="1"/>
  <c r="I7" i="2" s="1"/>
  <c r="D39" i="2"/>
  <c r="E39" i="2" s="1"/>
  <c r="M39" i="2" s="1"/>
  <c r="H42" i="2"/>
  <c r="J42" i="2" s="1"/>
  <c r="D10" i="2"/>
  <c r="E10" i="2" s="1"/>
  <c r="M10" i="2" s="1"/>
  <c r="D4" i="2"/>
  <c r="E4" i="2" s="1"/>
  <c r="M4" i="2" s="1"/>
  <c r="D37" i="2"/>
  <c r="E37" i="2" s="1"/>
  <c r="G37" i="2" s="1"/>
  <c r="I37" i="2" s="1"/>
  <c r="D5" i="2"/>
  <c r="E5" i="2" s="1"/>
  <c r="M5" i="2" s="1"/>
  <c r="D68" i="2"/>
  <c r="E68" i="2" s="1"/>
  <c r="M68" i="2" s="1"/>
  <c r="H72" i="2"/>
  <c r="C100" i="2"/>
  <c r="F100" i="2" s="1"/>
  <c r="H41" i="2"/>
  <c r="J41" i="2" s="1"/>
  <c r="H106" i="2"/>
  <c r="L106" i="2" s="1"/>
  <c r="D8" i="2"/>
  <c r="E8" i="2" s="1"/>
  <c r="M8" i="2" s="1"/>
  <c r="D40" i="2"/>
  <c r="E40" i="2" s="1"/>
  <c r="G40" i="2" s="1"/>
  <c r="I40" i="2" s="1"/>
  <c r="D41" i="2"/>
  <c r="E41" i="2" s="1"/>
  <c r="M41" i="2" s="1"/>
  <c r="D103" i="2"/>
  <c r="E103" i="2" s="1"/>
  <c r="G103" i="2" s="1"/>
  <c r="K103" i="2" s="1"/>
  <c r="H69" i="2"/>
  <c r="D73" i="2"/>
  <c r="E73" i="2" s="1"/>
  <c r="G73" i="2" s="1"/>
  <c r="D42" i="2"/>
  <c r="E42" i="2" s="1"/>
  <c r="M42" i="2" s="1"/>
  <c r="D43" i="2"/>
  <c r="E43" i="2" s="1"/>
  <c r="G43" i="2" s="1"/>
  <c r="I43" i="2" s="1"/>
  <c r="D74" i="2"/>
  <c r="E74" i="2" s="1"/>
  <c r="M74" i="2" s="1"/>
  <c r="H7" i="2"/>
  <c r="J7" i="2" s="1"/>
  <c r="D75" i="2"/>
  <c r="E75" i="2" s="1"/>
  <c r="M75" i="2" s="1"/>
  <c r="H37" i="2"/>
  <c r="J37" i="2" s="1"/>
  <c r="D106" i="2"/>
  <c r="E106" i="2" s="1"/>
  <c r="M106" i="2" s="1"/>
  <c r="H39" i="2"/>
  <c r="J39" i="2" s="1"/>
  <c r="D107" i="2"/>
  <c r="E107" i="2" s="1"/>
  <c r="M107" i="2" s="1"/>
  <c r="H101" i="2"/>
  <c r="L101" i="2" s="1"/>
  <c r="H103" i="2"/>
  <c r="L103" i="2" s="1"/>
  <c r="H5" i="2"/>
  <c r="J5" i="2" s="1"/>
  <c r="H38" i="2"/>
  <c r="J38" i="2" s="1"/>
  <c r="H70" i="2"/>
  <c r="H102" i="2"/>
  <c r="L102" i="2" s="1"/>
  <c r="D38" i="2"/>
  <c r="E38" i="2" s="1"/>
  <c r="G38" i="2" s="1"/>
  <c r="I38" i="2" s="1"/>
  <c r="D72" i="2"/>
  <c r="E72" i="2" s="1"/>
  <c r="G72" i="2" s="1"/>
  <c r="H8" i="2"/>
  <c r="J8" i="2" s="1"/>
  <c r="D34" i="2"/>
  <c r="E34" i="2" s="1"/>
  <c r="G34" i="2" s="1"/>
  <c r="I34" i="2" s="1"/>
  <c r="H71" i="2"/>
  <c r="N71" i="2"/>
  <c r="G39" i="2"/>
  <c r="I39" i="2" s="1"/>
  <c r="C97" i="2"/>
  <c r="F97" i="2" s="1"/>
  <c r="C65" i="2"/>
  <c r="F65" i="2" s="1"/>
  <c r="C35" i="2"/>
  <c r="F35" i="2" s="1"/>
  <c r="C2" i="2"/>
  <c r="F2" i="2" s="1"/>
  <c r="C119" i="2"/>
  <c r="F119" i="2" s="1"/>
  <c r="C62" i="2"/>
  <c r="F62" i="2" s="1"/>
  <c r="C56" i="2"/>
  <c r="F56" i="2" s="1"/>
  <c r="C98" i="2"/>
  <c r="F98" i="2" s="1"/>
  <c r="C96" i="2"/>
  <c r="F96" i="2" s="1"/>
  <c r="C33" i="2"/>
  <c r="F33" i="2" s="1"/>
  <c r="C24" i="2"/>
  <c r="F24" i="2" s="1"/>
  <c r="C84" i="2"/>
  <c r="F84" i="2" s="1"/>
  <c r="C94" i="2"/>
  <c r="F94" i="2" s="1"/>
  <c r="C89" i="2"/>
  <c r="F89" i="2" s="1"/>
  <c r="C50" i="2"/>
  <c r="F50" i="2" s="1"/>
  <c r="C57" i="2"/>
  <c r="F57" i="2" s="1"/>
  <c r="C64" i="2"/>
  <c r="F64" i="2" s="1"/>
  <c r="C77" i="2"/>
  <c r="F77" i="2" s="1"/>
  <c r="C66" i="2"/>
  <c r="F66" i="2" s="1"/>
  <c r="C23" i="2"/>
  <c r="F23" i="2" s="1"/>
  <c r="C109" i="2"/>
  <c r="F109" i="2" s="1"/>
  <c r="C21" i="2"/>
  <c r="F21" i="2" s="1"/>
  <c r="C48" i="2"/>
  <c r="F48" i="2" s="1"/>
  <c r="C14" i="2"/>
  <c r="F14" i="2" s="1"/>
  <c r="C26" i="2"/>
  <c r="F26" i="2" s="1"/>
  <c r="C82" i="2"/>
  <c r="F82" i="2" s="1"/>
  <c r="C47" i="2"/>
  <c r="F47" i="2" s="1"/>
  <c r="C79" i="2"/>
  <c r="F79" i="2" s="1"/>
  <c r="C121" i="2"/>
  <c r="F121" i="2" s="1"/>
  <c r="C16" i="2"/>
  <c r="F16" i="2" s="1"/>
  <c r="C27" i="2"/>
  <c r="F27" i="2" s="1"/>
  <c r="C30" i="2"/>
  <c r="F30" i="2" s="1"/>
  <c r="C81" i="2"/>
  <c r="F81" i="2" s="1"/>
  <c r="C60" i="2"/>
  <c r="F60" i="2" s="1"/>
  <c r="C63" i="2"/>
  <c r="F63" i="2" s="1"/>
  <c r="C44" i="2"/>
  <c r="F44" i="2" s="1"/>
  <c r="C32" i="2"/>
  <c r="F32" i="2" s="1"/>
  <c r="C95" i="2"/>
  <c r="F95" i="2" s="1"/>
  <c r="C112" i="2"/>
  <c r="F112" i="2" s="1"/>
  <c r="C25" i="2"/>
  <c r="F25" i="2" s="1"/>
  <c r="C111" i="2"/>
  <c r="F111" i="2" s="1"/>
  <c r="C108" i="2"/>
  <c r="F108" i="2" s="1"/>
  <c r="C58" i="2"/>
  <c r="F58" i="2" s="1"/>
  <c r="C87" i="2"/>
  <c r="F87" i="2" s="1"/>
  <c r="C80" i="2"/>
  <c r="F80" i="2" s="1"/>
  <c r="C90" i="2"/>
  <c r="F90" i="2" s="1"/>
  <c r="C59" i="2"/>
  <c r="F59" i="2" s="1"/>
  <c r="C45" i="2"/>
  <c r="F45" i="2" s="1"/>
  <c r="C49" i="2"/>
  <c r="F49" i="2" s="1"/>
  <c r="C51" i="2"/>
  <c r="F51" i="2" s="1"/>
  <c r="C114" i="2"/>
  <c r="F114" i="2" s="1"/>
  <c r="C91" i="2"/>
  <c r="F91" i="2" s="1"/>
  <c r="C11" i="2"/>
  <c r="F11" i="2" s="1"/>
  <c r="C92" i="2"/>
  <c r="F92" i="2" s="1"/>
  <c r="C115" i="2"/>
  <c r="F115" i="2" s="1"/>
  <c r="C118" i="2"/>
  <c r="F118" i="2" s="1"/>
  <c r="C29" i="2"/>
  <c r="F29" i="2" s="1"/>
  <c r="C19" i="2"/>
  <c r="F19" i="2" s="1"/>
  <c r="C76" i="2"/>
  <c r="F76" i="2" s="1"/>
  <c r="C113" i="2"/>
  <c r="F113" i="2" s="1"/>
  <c r="C120" i="2"/>
  <c r="F120" i="2" s="1"/>
  <c r="C116" i="2"/>
  <c r="F116" i="2" s="1"/>
  <c r="C31" i="2"/>
  <c r="F31" i="2" s="1"/>
  <c r="C99" i="2"/>
  <c r="F99" i="2" s="1"/>
  <c r="C122" i="2"/>
  <c r="F122" i="2" s="1"/>
  <c r="C13" i="2"/>
  <c r="F13" i="2" s="1"/>
  <c r="C85" i="2"/>
  <c r="F85" i="2" s="1"/>
  <c r="C78" i="2"/>
  <c r="F78" i="2" s="1"/>
  <c r="C28" i="2"/>
  <c r="F28" i="2" s="1"/>
  <c r="C53" i="2"/>
  <c r="F53" i="2" s="1"/>
  <c r="C12" i="2"/>
  <c r="F12" i="2" s="1"/>
  <c r="C18" i="2"/>
  <c r="F18" i="2" s="1"/>
  <c r="C110" i="2"/>
  <c r="F110" i="2" s="1"/>
  <c r="C61" i="2"/>
  <c r="F61" i="2" s="1"/>
  <c r="C117" i="2"/>
  <c r="F117" i="2" s="1"/>
  <c r="C83" i="2"/>
  <c r="F83" i="2" s="1"/>
  <c r="C86" i="2"/>
  <c r="F86" i="2" s="1"/>
  <c r="C55" i="2"/>
  <c r="F55" i="2" s="1"/>
  <c r="C46" i="2"/>
  <c r="F46" i="2" s="1"/>
  <c r="C22" i="2"/>
  <c r="F22" i="2" s="1"/>
  <c r="C15" i="2"/>
  <c r="F15" i="2" s="1"/>
  <c r="C20" i="2"/>
  <c r="F20" i="2" s="1"/>
  <c r="C93" i="2"/>
  <c r="F93" i="2" s="1"/>
  <c r="C52" i="2"/>
  <c r="F52" i="2" s="1"/>
  <c r="C67" i="2"/>
  <c r="F67" i="2" s="1"/>
  <c r="C54" i="2"/>
  <c r="F54" i="2" s="1"/>
  <c r="C88" i="2"/>
  <c r="F88" i="2" s="1"/>
  <c r="D88" i="2"/>
  <c r="E88" i="2" s="1"/>
  <c r="C17" i="2"/>
  <c r="F17" i="2" s="1"/>
  <c r="C3" i="2"/>
  <c r="F3" i="2" s="1"/>
  <c r="D71" i="2"/>
  <c r="E71" i="2" s="1"/>
  <c r="E15" i="1"/>
  <c r="M12" i="1"/>
  <c r="G14" i="1"/>
  <c r="P12" i="1"/>
  <c r="R12" i="1"/>
  <c r="C10" i="1"/>
  <c r="C11" i="1" s="1"/>
  <c r="B10" i="1"/>
  <c r="B11" i="1" s="1"/>
  <c r="E4" i="1"/>
  <c r="D4" i="1"/>
  <c r="D8" i="1"/>
  <c r="B22" i="1"/>
  <c r="B19" i="1"/>
  <c r="B20" i="1" s="1"/>
  <c r="B23" i="1" s="1"/>
  <c r="E8" i="1"/>
  <c r="C2" i="1"/>
  <c r="C3" i="1"/>
  <c r="J8" i="1"/>
  <c r="J2" i="1"/>
  <c r="D5" i="1"/>
  <c r="E5" i="1"/>
  <c r="B4" i="1"/>
  <c r="B5" i="1" s="1"/>
  <c r="E1" i="1"/>
  <c r="D1" i="1"/>
  <c r="E2" i="1"/>
  <c r="D2" i="1"/>
  <c r="D3" i="1" s="1"/>
  <c r="P2" i="7" l="1"/>
  <c r="O5" i="7"/>
  <c r="G5" i="7"/>
  <c r="I5" i="7" s="1"/>
  <c r="A9" i="7"/>
  <c r="B8" i="7"/>
  <c r="G4" i="7"/>
  <c r="I4" i="7" s="1"/>
  <c r="O4" i="7"/>
  <c r="C7" i="7"/>
  <c r="F7" i="7" s="1"/>
  <c r="H6" i="7"/>
  <c r="J6" i="7" s="1"/>
  <c r="D6" i="7"/>
  <c r="E6" i="7" s="1"/>
  <c r="M2" i="6"/>
  <c r="G2" i="6"/>
  <c r="I2" i="6" s="1"/>
  <c r="O2" i="6" s="1"/>
  <c r="P2" i="6" s="1"/>
  <c r="M3" i="6"/>
  <c r="G3" i="6"/>
  <c r="I3" i="6" s="1"/>
  <c r="O3" i="6" s="1"/>
  <c r="P3" i="6" s="1"/>
  <c r="M4" i="6"/>
  <c r="G4" i="6"/>
  <c r="I4" i="6" s="1"/>
  <c r="O4" i="6" s="1"/>
  <c r="P4" i="6" s="1"/>
  <c r="B6" i="6"/>
  <c r="A7" i="6"/>
  <c r="C5" i="6"/>
  <c r="F5" i="6" s="1"/>
  <c r="O39" i="2"/>
  <c r="M101" i="2"/>
  <c r="O101" i="2" s="1"/>
  <c r="P101" i="2" s="1"/>
  <c r="M102" i="2"/>
  <c r="O102" i="2" s="1"/>
  <c r="P102" i="2" s="1"/>
  <c r="M69" i="2"/>
  <c r="G4" i="2"/>
  <c r="I4" i="2" s="1"/>
  <c r="O4" i="2" s="1"/>
  <c r="D85" i="2"/>
  <c r="E85" i="2" s="1"/>
  <c r="M70" i="2"/>
  <c r="G105" i="2"/>
  <c r="K105" i="2" s="1"/>
  <c r="O105" i="2" s="1"/>
  <c r="P105" i="2" s="1"/>
  <c r="D50" i="2"/>
  <c r="E50" i="2" s="1"/>
  <c r="D82" i="2"/>
  <c r="E82" i="2" s="1"/>
  <c r="M82" i="2" s="1"/>
  <c r="P39" i="2"/>
  <c r="D80" i="2"/>
  <c r="E80" i="2" s="1"/>
  <c r="M80" i="2" s="1"/>
  <c r="D77" i="2"/>
  <c r="E77" i="2" s="1"/>
  <c r="G77" i="2" s="1"/>
  <c r="D49" i="2"/>
  <c r="E49" i="2" s="1"/>
  <c r="G49" i="2" s="1"/>
  <c r="I49" i="2" s="1"/>
  <c r="G106" i="2"/>
  <c r="K106" i="2" s="1"/>
  <c r="O106" i="2" s="1"/>
  <c r="P106" i="2" s="1"/>
  <c r="M6" i="2"/>
  <c r="O6" i="2" s="1"/>
  <c r="P6" i="2" s="1"/>
  <c r="D109" i="2"/>
  <c r="E109" i="2" s="1"/>
  <c r="G109" i="2" s="1"/>
  <c r="K109" i="2" s="1"/>
  <c r="P4" i="2"/>
  <c r="G36" i="2"/>
  <c r="I36" i="2" s="1"/>
  <c r="M7" i="2"/>
  <c r="O7" i="2" s="1"/>
  <c r="M104" i="2"/>
  <c r="O104" i="2" s="1"/>
  <c r="M103" i="2"/>
  <c r="O103" i="2" s="1"/>
  <c r="G41" i="2"/>
  <c r="I41" i="2" s="1"/>
  <c r="G10" i="2"/>
  <c r="I10" i="2" s="1"/>
  <c r="G107" i="2"/>
  <c r="K107" i="2" s="1"/>
  <c r="M40" i="2"/>
  <c r="D51" i="2"/>
  <c r="E51" i="2" s="1"/>
  <c r="G51" i="2" s="1"/>
  <c r="I51" i="2" s="1"/>
  <c r="D111" i="2"/>
  <c r="E111" i="2" s="1"/>
  <c r="G111" i="2" s="1"/>
  <c r="K111" i="2" s="1"/>
  <c r="M9" i="2"/>
  <c r="D13" i="2"/>
  <c r="E13" i="2" s="1"/>
  <c r="G13" i="2" s="1"/>
  <c r="I13" i="2" s="1"/>
  <c r="I73" i="2"/>
  <c r="K73" i="2"/>
  <c r="M43" i="2"/>
  <c r="G75" i="2"/>
  <c r="L72" i="2"/>
  <c r="J72" i="2"/>
  <c r="K70" i="2"/>
  <c r="I70" i="2"/>
  <c r="G42" i="2"/>
  <c r="I42" i="2" s="1"/>
  <c r="G74" i="2"/>
  <c r="L71" i="2"/>
  <c r="J71" i="2"/>
  <c r="L69" i="2"/>
  <c r="J69" i="2"/>
  <c r="D15" i="2"/>
  <c r="E15" i="2" s="1"/>
  <c r="G15" i="2" s="1"/>
  <c r="I15" i="2" s="1"/>
  <c r="G8" i="2"/>
  <c r="I8" i="2" s="1"/>
  <c r="K72" i="2"/>
  <c r="I72" i="2"/>
  <c r="M73" i="2"/>
  <c r="G5" i="2"/>
  <c r="I5" i="2" s="1"/>
  <c r="J70" i="2"/>
  <c r="L70" i="2"/>
  <c r="J74" i="2"/>
  <c r="L74" i="2"/>
  <c r="K69" i="2"/>
  <c r="I69" i="2"/>
  <c r="G68" i="2"/>
  <c r="D52" i="2"/>
  <c r="E52" i="2" s="1"/>
  <c r="G52" i="2" s="1"/>
  <c r="I52" i="2" s="1"/>
  <c r="D29" i="2"/>
  <c r="E29" i="2" s="1"/>
  <c r="G29" i="2" s="1"/>
  <c r="I29" i="2" s="1"/>
  <c r="J75" i="2"/>
  <c r="L75" i="2"/>
  <c r="M37" i="2"/>
  <c r="D20" i="2"/>
  <c r="E20" i="2" s="1"/>
  <c r="G20" i="2" s="1"/>
  <c r="I20" i="2" s="1"/>
  <c r="L73" i="2"/>
  <c r="J73" i="2"/>
  <c r="D83" i="2"/>
  <c r="E83" i="2" s="1"/>
  <c r="G83" i="2" s="1"/>
  <c r="M72" i="2"/>
  <c r="D122" i="2"/>
  <c r="E122" i="2" s="1"/>
  <c r="M122" i="2" s="1"/>
  <c r="D24" i="2"/>
  <c r="E24" i="2" s="1"/>
  <c r="M24" i="2" s="1"/>
  <c r="M34" i="2"/>
  <c r="D26" i="2"/>
  <c r="E26" i="2" s="1"/>
  <c r="G26" i="2" s="1"/>
  <c r="I26" i="2" s="1"/>
  <c r="D117" i="2"/>
  <c r="E117" i="2" s="1"/>
  <c r="G117" i="2" s="1"/>
  <c r="K117" i="2" s="1"/>
  <c r="M38" i="2"/>
  <c r="N100" i="2"/>
  <c r="H100" i="2"/>
  <c r="L100" i="2" s="1"/>
  <c r="D79" i="2"/>
  <c r="E79" i="2" s="1"/>
  <c r="G79" i="2" s="1"/>
  <c r="D113" i="2"/>
  <c r="E113" i="2" s="1"/>
  <c r="G113" i="2" s="1"/>
  <c r="K113" i="2" s="1"/>
  <c r="D100" i="2"/>
  <c r="E100" i="2" s="1"/>
  <c r="D93" i="2"/>
  <c r="E93" i="2" s="1"/>
  <c r="G93" i="2" s="1"/>
  <c r="K93" i="2" s="1"/>
  <c r="H119" i="2"/>
  <c r="L119" i="2" s="1"/>
  <c r="N119" i="2"/>
  <c r="H61" i="2"/>
  <c r="N61" i="2"/>
  <c r="H65" i="2"/>
  <c r="N65" i="2"/>
  <c r="H62" i="2"/>
  <c r="N62" i="2"/>
  <c r="H91" i="2"/>
  <c r="L91" i="2" s="1"/>
  <c r="N91" i="2"/>
  <c r="H11" i="2"/>
  <c r="J11" i="2" s="1"/>
  <c r="N11" i="2"/>
  <c r="G82" i="2"/>
  <c r="H86" i="2"/>
  <c r="L86" i="2" s="1"/>
  <c r="N86" i="2"/>
  <c r="H53" i="2"/>
  <c r="J53" i="2" s="1"/>
  <c r="N53" i="2"/>
  <c r="H18" i="2"/>
  <c r="J18" i="2" s="1"/>
  <c r="N18" i="2"/>
  <c r="H59" i="2"/>
  <c r="N59" i="2"/>
  <c r="H21" i="2"/>
  <c r="J21" i="2" s="1"/>
  <c r="N21" i="2"/>
  <c r="D114" i="2"/>
  <c r="E114" i="2" s="1"/>
  <c r="H51" i="2"/>
  <c r="J51" i="2" s="1"/>
  <c r="N51" i="2"/>
  <c r="H28" i="2"/>
  <c r="J28" i="2" s="1"/>
  <c r="N28" i="2"/>
  <c r="G71" i="2"/>
  <c r="M71" i="2"/>
  <c r="H83" i="2"/>
  <c r="N83" i="2"/>
  <c r="H114" i="2"/>
  <c r="L114" i="2" s="1"/>
  <c r="N114" i="2"/>
  <c r="H49" i="2"/>
  <c r="J49" i="2" s="1"/>
  <c r="N49" i="2"/>
  <c r="D78" i="2"/>
  <c r="E78" i="2" s="1"/>
  <c r="H3" i="2"/>
  <c r="J3" i="2" s="1"/>
  <c r="N3" i="2"/>
  <c r="H25" i="2"/>
  <c r="J25" i="2" s="1"/>
  <c r="N25" i="2"/>
  <c r="H121" i="2"/>
  <c r="L121" i="2" s="1"/>
  <c r="N121" i="2"/>
  <c r="H117" i="2"/>
  <c r="L117" i="2" s="1"/>
  <c r="N117" i="2"/>
  <c r="H12" i="2"/>
  <c r="J12" i="2" s="1"/>
  <c r="N12" i="2"/>
  <c r="D53" i="2"/>
  <c r="E53" i="2" s="1"/>
  <c r="D28" i="2"/>
  <c r="E28" i="2" s="1"/>
  <c r="H80" i="2"/>
  <c r="N80" i="2"/>
  <c r="G88" i="2"/>
  <c r="K88" i="2" s="1"/>
  <c r="M88" i="2"/>
  <c r="H79" i="2"/>
  <c r="N79" i="2"/>
  <c r="H110" i="2"/>
  <c r="L110" i="2" s="1"/>
  <c r="N110" i="2"/>
  <c r="H78" i="2"/>
  <c r="N78" i="2"/>
  <c r="M77" i="2"/>
  <c r="H115" i="2"/>
  <c r="L115" i="2" s="1"/>
  <c r="N115" i="2"/>
  <c r="H90" i="2"/>
  <c r="L90" i="2" s="1"/>
  <c r="N90" i="2"/>
  <c r="H87" i="2"/>
  <c r="L87" i="2" s="1"/>
  <c r="N87" i="2"/>
  <c r="H97" i="2"/>
  <c r="L97" i="2" s="1"/>
  <c r="N97" i="2"/>
  <c r="H85" i="2"/>
  <c r="L85" i="2" s="1"/>
  <c r="N85" i="2"/>
  <c r="D115" i="2"/>
  <c r="E115" i="2" s="1"/>
  <c r="H45" i="2"/>
  <c r="J45" i="2" s="1"/>
  <c r="N45" i="2"/>
  <c r="H77" i="2"/>
  <c r="N77" i="2"/>
  <c r="H108" i="2"/>
  <c r="L108" i="2" s="1"/>
  <c r="N108" i="2"/>
  <c r="H67" i="2"/>
  <c r="N67" i="2"/>
  <c r="H50" i="2"/>
  <c r="J50" i="2" s="1"/>
  <c r="N50" i="2"/>
  <c r="H95" i="2"/>
  <c r="L95" i="2" s="1"/>
  <c r="N95" i="2"/>
  <c r="H113" i="2"/>
  <c r="L113" i="2" s="1"/>
  <c r="N113" i="2"/>
  <c r="H63" i="2"/>
  <c r="N63" i="2"/>
  <c r="H24" i="2"/>
  <c r="J24" i="2" s="1"/>
  <c r="N24" i="2"/>
  <c r="H35" i="2"/>
  <c r="J35" i="2" s="1"/>
  <c r="N35" i="2"/>
  <c r="G85" i="2"/>
  <c r="K85" i="2" s="1"/>
  <c r="M85" i="2"/>
  <c r="H58" i="2"/>
  <c r="N58" i="2"/>
  <c r="H116" i="2"/>
  <c r="L116" i="2" s="1"/>
  <c r="N116" i="2"/>
  <c r="H93" i="2"/>
  <c r="L93" i="2" s="1"/>
  <c r="N93" i="2"/>
  <c r="H60" i="2"/>
  <c r="N60" i="2"/>
  <c r="H33" i="2"/>
  <c r="J33" i="2" s="1"/>
  <c r="N33" i="2"/>
  <c r="H16" i="2"/>
  <c r="J16" i="2" s="1"/>
  <c r="N16" i="2"/>
  <c r="H47" i="2"/>
  <c r="J47" i="2" s="1"/>
  <c r="N47" i="2"/>
  <c r="H26" i="2"/>
  <c r="J26" i="2" s="1"/>
  <c r="N26" i="2"/>
  <c r="H109" i="2"/>
  <c r="L109" i="2" s="1"/>
  <c r="N109" i="2"/>
  <c r="H57" i="2"/>
  <c r="J57" i="2" s="1"/>
  <c r="N57" i="2"/>
  <c r="H99" i="2"/>
  <c r="L99" i="2" s="1"/>
  <c r="N99" i="2"/>
  <c r="H89" i="2"/>
  <c r="L89" i="2" s="1"/>
  <c r="N89" i="2"/>
  <c r="H120" i="2"/>
  <c r="L120" i="2" s="1"/>
  <c r="N120" i="2"/>
  <c r="H15" i="2"/>
  <c r="J15" i="2" s="1"/>
  <c r="N15" i="2"/>
  <c r="H19" i="2"/>
  <c r="J19" i="2" s="1"/>
  <c r="N19" i="2"/>
  <c r="D81" i="2"/>
  <c r="E81" i="2" s="1"/>
  <c r="H96" i="2"/>
  <c r="L96" i="2" s="1"/>
  <c r="N96" i="2"/>
  <c r="H92" i="2"/>
  <c r="L92" i="2" s="1"/>
  <c r="N92" i="2"/>
  <c r="H23" i="2"/>
  <c r="J23" i="2" s="1"/>
  <c r="N23" i="2"/>
  <c r="H17" i="2"/>
  <c r="J17" i="2" s="1"/>
  <c r="N17" i="2"/>
  <c r="H13" i="2"/>
  <c r="J13" i="2" s="1"/>
  <c r="N13" i="2"/>
  <c r="H111" i="2"/>
  <c r="L111" i="2" s="1"/>
  <c r="N111" i="2"/>
  <c r="H31" i="2"/>
  <c r="J31" i="2" s="1"/>
  <c r="N31" i="2"/>
  <c r="H32" i="2"/>
  <c r="J32" i="2" s="1"/>
  <c r="N32" i="2"/>
  <c r="H22" i="2"/>
  <c r="J22" i="2" s="1"/>
  <c r="N22" i="2"/>
  <c r="H81" i="2"/>
  <c r="N81" i="2"/>
  <c r="H98" i="2"/>
  <c r="L98" i="2" s="1"/>
  <c r="N98" i="2"/>
  <c r="H82" i="2"/>
  <c r="N82" i="2"/>
  <c r="H14" i="2"/>
  <c r="J14" i="2" s="1"/>
  <c r="N14" i="2"/>
  <c r="H66" i="2"/>
  <c r="N66" i="2"/>
  <c r="H88" i="2"/>
  <c r="L88" i="2" s="1"/>
  <c r="N88" i="2"/>
  <c r="H54" i="2"/>
  <c r="J54" i="2" s="1"/>
  <c r="N54" i="2"/>
  <c r="H122" i="2"/>
  <c r="L122" i="2" s="1"/>
  <c r="N122" i="2"/>
  <c r="H52" i="2"/>
  <c r="J52" i="2" s="1"/>
  <c r="N52" i="2"/>
  <c r="H94" i="2"/>
  <c r="L94" i="2" s="1"/>
  <c r="N94" i="2"/>
  <c r="H44" i="2"/>
  <c r="J44" i="2" s="1"/>
  <c r="N44" i="2"/>
  <c r="H76" i="2"/>
  <c r="N76" i="2"/>
  <c r="H46" i="2"/>
  <c r="J46" i="2" s="1"/>
  <c r="N46" i="2"/>
  <c r="H29" i="2"/>
  <c r="J29" i="2" s="1"/>
  <c r="N29" i="2"/>
  <c r="H30" i="2"/>
  <c r="J30" i="2" s="1"/>
  <c r="N30" i="2"/>
  <c r="H56" i="2"/>
  <c r="J56" i="2" s="1"/>
  <c r="N56" i="2"/>
  <c r="H48" i="2"/>
  <c r="J48" i="2" s="1"/>
  <c r="N48" i="2"/>
  <c r="H64" i="2"/>
  <c r="N64" i="2"/>
  <c r="G50" i="2"/>
  <c r="I50" i="2" s="1"/>
  <c r="M50" i="2"/>
  <c r="H112" i="2"/>
  <c r="L112" i="2" s="1"/>
  <c r="N112" i="2"/>
  <c r="H84" i="2"/>
  <c r="L84" i="2" s="1"/>
  <c r="N84" i="2"/>
  <c r="H20" i="2"/>
  <c r="J20" i="2" s="1"/>
  <c r="N20" i="2"/>
  <c r="H55" i="2"/>
  <c r="J55" i="2" s="1"/>
  <c r="N55" i="2"/>
  <c r="H118" i="2"/>
  <c r="L118" i="2" s="1"/>
  <c r="N118" i="2"/>
  <c r="H27" i="2"/>
  <c r="J27" i="2" s="1"/>
  <c r="N27" i="2"/>
  <c r="D62" i="2"/>
  <c r="E62" i="2" s="1"/>
  <c r="H2" i="2"/>
  <c r="J2" i="2" s="1"/>
  <c r="N2" i="2"/>
  <c r="D84" i="2"/>
  <c r="E84" i="2" s="1"/>
  <c r="D47" i="2"/>
  <c r="E47" i="2" s="1"/>
  <c r="D99" i="2"/>
  <c r="E99" i="2" s="1"/>
  <c r="D90" i="2"/>
  <c r="E90" i="2" s="1"/>
  <c r="D94" i="2"/>
  <c r="E94" i="2" s="1"/>
  <c r="D57" i="2"/>
  <c r="E57" i="2" s="1"/>
  <c r="D16" i="2"/>
  <c r="E16" i="2" s="1"/>
  <c r="D86" i="2"/>
  <c r="E86" i="2" s="1"/>
  <c r="D33" i="2"/>
  <c r="E33" i="2" s="1"/>
  <c r="D22" i="2"/>
  <c r="E22" i="2" s="1"/>
  <c r="D89" i="2"/>
  <c r="E89" i="2" s="1"/>
  <c r="D87" i="2"/>
  <c r="E87" i="2" s="1"/>
  <c r="D96" i="2"/>
  <c r="E96" i="2" s="1"/>
  <c r="D18" i="2"/>
  <c r="E18" i="2" s="1"/>
  <c r="D118" i="2"/>
  <c r="E118" i="2" s="1"/>
  <c r="D25" i="2"/>
  <c r="E25" i="2" s="1"/>
  <c r="D14" i="2"/>
  <c r="E14" i="2" s="1"/>
  <c r="D98" i="2"/>
  <c r="E98" i="2" s="1"/>
  <c r="D46" i="2"/>
  <c r="E46" i="2" s="1"/>
  <c r="D12" i="2"/>
  <c r="E12" i="2" s="1"/>
  <c r="D112" i="2"/>
  <c r="E112" i="2" s="1"/>
  <c r="D48" i="2"/>
  <c r="E48" i="2" s="1"/>
  <c r="D56" i="2"/>
  <c r="E56" i="2" s="1"/>
  <c r="D116" i="2"/>
  <c r="E116" i="2" s="1"/>
  <c r="D21" i="2"/>
  <c r="E21" i="2" s="1"/>
  <c r="D31" i="2"/>
  <c r="E31" i="2" s="1"/>
  <c r="D108" i="2"/>
  <c r="E108" i="2" s="1"/>
  <c r="D3" i="2"/>
  <c r="E3" i="2" s="1"/>
  <c r="D110" i="2"/>
  <c r="E110" i="2" s="1"/>
  <c r="D119" i="2"/>
  <c r="E119" i="2" s="1"/>
  <c r="D45" i="2"/>
  <c r="E45" i="2" s="1"/>
  <c r="D2" i="2"/>
  <c r="E2" i="2" s="1"/>
  <c r="D30" i="2"/>
  <c r="E30" i="2" s="1"/>
  <c r="D23" i="2"/>
  <c r="E23" i="2" s="1"/>
  <c r="D76" i="2"/>
  <c r="E76" i="2" s="1"/>
  <c r="D67" i="2"/>
  <c r="E67" i="2" s="1"/>
  <c r="D91" i="2"/>
  <c r="E91" i="2" s="1"/>
  <c r="D63" i="2"/>
  <c r="E63" i="2" s="1"/>
  <c r="D66" i="2"/>
  <c r="E66" i="2" s="1"/>
  <c r="D35" i="2"/>
  <c r="E35" i="2" s="1"/>
  <c r="D44" i="2"/>
  <c r="E44" i="2" s="1"/>
  <c r="D59" i="2"/>
  <c r="E59" i="2" s="1"/>
  <c r="D55" i="2"/>
  <c r="E55" i="2" s="1"/>
  <c r="D19" i="2"/>
  <c r="E19" i="2" s="1"/>
  <c r="D54" i="2"/>
  <c r="E54" i="2" s="1"/>
  <c r="D92" i="2"/>
  <c r="E92" i="2" s="1"/>
  <c r="D11" i="2"/>
  <c r="E11" i="2" s="1"/>
  <c r="D60" i="2"/>
  <c r="E60" i="2" s="1"/>
  <c r="D65" i="2"/>
  <c r="E65" i="2" s="1"/>
  <c r="D27" i="2"/>
  <c r="E27" i="2" s="1"/>
  <c r="D120" i="2"/>
  <c r="E120" i="2" s="1"/>
  <c r="D61" i="2"/>
  <c r="E61" i="2" s="1"/>
  <c r="D95" i="2"/>
  <c r="E95" i="2" s="1"/>
  <c r="D32" i="2"/>
  <c r="E32" i="2" s="1"/>
  <c r="D121" i="2"/>
  <c r="E121" i="2" s="1"/>
  <c r="D58" i="2"/>
  <c r="E58" i="2" s="1"/>
  <c r="D17" i="2"/>
  <c r="E17" i="2" s="1"/>
  <c r="D64" i="2"/>
  <c r="E64" i="2" s="1"/>
  <c r="D97" i="2"/>
  <c r="E97" i="2" s="1"/>
  <c r="G15" i="1"/>
  <c r="M14" i="1"/>
  <c r="E3" i="1"/>
  <c r="D10" i="1"/>
  <c r="D11" i="1" s="1"/>
  <c r="E10" i="1"/>
  <c r="E11" i="1" s="1"/>
  <c r="E7" i="1"/>
  <c r="D7" i="1"/>
  <c r="E6" i="1"/>
  <c r="B7" i="1"/>
  <c r="B6" i="1"/>
  <c r="D6" i="1"/>
  <c r="C4" i="1"/>
  <c r="C5" i="1" s="1"/>
  <c r="C6" i="1" s="1"/>
  <c r="C7" i="1"/>
  <c r="P5" i="7" l="1"/>
  <c r="P4" i="7"/>
  <c r="H7" i="7"/>
  <c r="J7" i="7" s="1"/>
  <c r="C8" i="7"/>
  <c r="F8" i="7" s="1"/>
  <c r="D7" i="7"/>
  <c r="E7" i="7" s="1"/>
  <c r="O6" i="7"/>
  <c r="G6" i="7"/>
  <c r="I6" i="7" s="1"/>
  <c r="B9" i="7"/>
  <c r="A10" i="7"/>
  <c r="N5" i="6"/>
  <c r="H5" i="6"/>
  <c r="J5" i="6" s="1"/>
  <c r="D5" i="6"/>
  <c r="E5" i="6" s="1"/>
  <c r="A8" i="6"/>
  <c r="B7" i="6"/>
  <c r="C6" i="6"/>
  <c r="F6" i="6" s="1"/>
  <c r="M109" i="2"/>
  <c r="M49" i="2"/>
  <c r="O72" i="2"/>
  <c r="M111" i="2"/>
  <c r="M20" i="2"/>
  <c r="O85" i="2"/>
  <c r="P85" i="2" s="1"/>
  <c r="O70" i="2"/>
  <c r="P70" i="2" s="1"/>
  <c r="O42" i="2"/>
  <c r="P42" i="2" s="1"/>
  <c r="O50" i="2"/>
  <c r="P50" i="2" s="1"/>
  <c r="O88" i="2"/>
  <c r="P88" i="2" s="1"/>
  <c r="O8" i="2"/>
  <c r="P8" i="2" s="1"/>
  <c r="O109" i="2"/>
  <c r="P109" i="2" s="1"/>
  <c r="O20" i="2"/>
  <c r="P20" i="2" s="1"/>
  <c r="O73" i="2"/>
  <c r="P73" i="2" s="1"/>
  <c r="O111" i="2"/>
  <c r="P111" i="2" s="1"/>
  <c r="O107" i="2"/>
  <c r="P107" i="2" s="1"/>
  <c r="O43" i="2"/>
  <c r="P43" i="2" s="1"/>
  <c r="O69" i="2"/>
  <c r="P69" i="2" s="1"/>
  <c r="O10" i="2"/>
  <c r="P10" i="2" s="1"/>
  <c r="O41" i="2"/>
  <c r="P41" i="2" s="1"/>
  <c r="P103" i="2"/>
  <c r="O9" i="2"/>
  <c r="P9" i="2" s="1"/>
  <c r="P104" i="2"/>
  <c r="O40" i="2"/>
  <c r="P40" i="2" s="1"/>
  <c r="P7" i="2"/>
  <c r="O49" i="2"/>
  <c r="P49" i="2" s="1"/>
  <c r="O36" i="2"/>
  <c r="P36" i="2" s="1"/>
  <c r="O34" i="2"/>
  <c r="P34" i="2" s="1"/>
  <c r="O5" i="2"/>
  <c r="P5" i="2" s="1"/>
  <c r="O38" i="2"/>
  <c r="P38" i="2" s="1"/>
  <c r="O37" i="2"/>
  <c r="P37" i="2" s="1"/>
  <c r="G80" i="2"/>
  <c r="K80" i="2" s="1"/>
  <c r="M13" i="2"/>
  <c r="O13" i="2" s="1"/>
  <c r="P13" i="2" s="1"/>
  <c r="M51" i="2"/>
  <c r="O51" i="2" s="1"/>
  <c r="P72" i="2"/>
  <c r="M117" i="2"/>
  <c r="M83" i="2"/>
  <c r="G24" i="2"/>
  <c r="I24" i="2" s="1"/>
  <c r="I79" i="2"/>
  <c r="K79" i="2"/>
  <c r="K68" i="2"/>
  <c r="I68" i="2"/>
  <c r="K82" i="2"/>
  <c r="I82" i="2"/>
  <c r="L64" i="2"/>
  <c r="J64" i="2"/>
  <c r="L60" i="2"/>
  <c r="J60" i="2"/>
  <c r="J62" i="2"/>
  <c r="L62" i="2"/>
  <c r="L82" i="2"/>
  <c r="J82" i="2"/>
  <c r="L83" i="2"/>
  <c r="J83" i="2"/>
  <c r="K77" i="2"/>
  <c r="I77" i="2"/>
  <c r="J65" i="2"/>
  <c r="L65" i="2"/>
  <c r="I71" i="2"/>
  <c r="K71" i="2"/>
  <c r="J63" i="2"/>
  <c r="L63" i="2"/>
  <c r="L78" i="2"/>
  <c r="J78" i="2"/>
  <c r="J61" i="2"/>
  <c r="L61" i="2"/>
  <c r="L58" i="2"/>
  <c r="J58" i="2"/>
  <c r="K83" i="2"/>
  <c r="I83" i="2"/>
  <c r="I74" i="2"/>
  <c r="K74" i="2"/>
  <c r="J79" i="2"/>
  <c r="L79" i="2"/>
  <c r="L67" i="2"/>
  <c r="J67" i="2"/>
  <c r="L59" i="2"/>
  <c r="J59" i="2"/>
  <c r="G122" i="2"/>
  <c r="K122" i="2" s="1"/>
  <c r="M26" i="2"/>
  <c r="O26" i="2" s="1"/>
  <c r="J81" i="2"/>
  <c r="L81" i="2"/>
  <c r="M29" i="2"/>
  <c r="O29" i="2" s="1"/>
  <c r="M15" i="2"/>
  <c r="L80" i="2"/>
  <c r="J80" i="2"/>
  <c r="K75" i="2"/>
  <c r="I75" i="2"/>
  <c r="L66" i="2"/>
  <c r="J66" i="2"/>
  <c r="M79" i="2"/>
  <c r="L76" i="2"/>
  <c r="J76" i="2"/>
  <c r="M52" i="2"/>
  <c r="O52" i="2" s="1"/>
  <c r="L77" i="2"/>
  <c r="J77" i="2"/>
  <c r="G100" i="2"/>
  <c r="K100" i="2" s="1"/>
  <c r="M100" i="2"/>
  <c r="M113" i="2"/>
  <c r="O113" i="2" s="1"/>
  <c r="M93" i="2"/>
  <c r="G32" i="2"/>
  <c r="I32" i="2" s="1"/>
  <c r="M32" i="2"/>
  <c r="G118" i="2"/>
  <c r="K118" i="2" s="1"/>
  <c r="M118" i="2"/>
  <c r="G46" i="2"/>
  <c r="I46" i="2" s="1"/>
  <c r="M46" i="2"/>
  <c r="G28" i="2"/>
  <c r="I28" i="2" s="1"/>
  <c r="M28" i="2"/>
  <c r="G11" i="2"/>
  <c r="I11" i="2" s="1"/>
  <c r="M11" i="2"/>
  <c r="G65" i="2"/>
  <c r="M65" i="2"/>
  <c r="G87" i="2"/>
  <c r="K87" i="2" s="1"/>
  <c r="M87" i="2"/>
  <c r="G14" i="2"/>
  <c r="I14" i="2" s="1"/>
  <c r="M14" i="2"/>
  <c r="G25" i="2"/>
  <c r="I25" i="2" s="1"/>
  <c r="M25" i="2"/>
  <c r="G55" i="2"/>
  <c r="I55" i="2" s="1"/>
  <c r="M55" i="2"/>
  <c r="G53" i="2"/>
  <c r="I53" i="2" s="1"/>
  <c r="M53" i="2"/>
  <c r="G92" i="2"/>
  <c r="K92" i="2" s="1"/>
  <c r="M92" i="2"/>
  <c r="G115" i="2"/>
  <c r="K115" i="2" s="1"/>
  <c r="M115" i="2"/>
  <c r="G98" i="2"/>
  <c r="K98" i="2" s="1"/>
  <c r="M98" i="2"/>
  <c r="G60" i="2"/>
  <c r="M60" i="2"/>
  <c r="G61" i="2"/>
  <c r="M61" i="2"/>
  <c r="G78" i="2"/>
  <c r="M78" i="2"/>
  <c r="G12" i="2"/>
  <c r="I12" i="2" s="1"/>
  <c r="M12" i="2"/>
  <c r="G48" i="2"/>
  <c r="I48" i="2" s="1"/>
  <c r="M48" i="2"/>
  <c r="G95" i="2"/>
  <c r="K95" i="2" s="1"/>
  <c r="M95" i="2"/>
  <c r="G112" i="2"/>
  <c r="K112" i="2" s="1"/>
  <c r="M112" i="2"/>
  <c r="G96" i="2"/>
  <c r="K96" i="2" s="1"/>
  <c r="M96" i="2"/>
  <c r="G44" i="2"/>
  <c r="I44" i="2" s="1"/>
  <c r="M44" i="2"/>
  <c r="G66" i="2"/>
  <c r="M66" i="2"/>
  <c r="G81" i="2"/>
  <c r="M81" i="2"/>
  <c r="G67" i="2"/>
  <c r="M67" i="2"/>
  <c r="G76" i="2"/>
  <c r="M76" i="2"/>
  <c r="G30" i="2"/>
  <c r="I30" i="2" s="1"/>
  <c r="M30" i="2"/>
  <c r="G54" i="2"/>
  <c r="I54" i="2" s="1"/>
  <c r="M54" i="2"/>
  <c r="G19" i="2"/>
  <c r="I19" i="2" s="1"/>
  <c r="M19" i="2"/>
  <c r="G89" i="2"/>
  <c r="K89" i="2" s="1"/>
  <c r="M89" i="2"/>
  <c r="G90" i="2"/>
  <c r="K90" i="2" s="1"/>
  <c r="M90" i="2"/>
  <c r="G3" i="2"/>
  <c r="I3" i="2" s="1"/>
  <c r="M3" i="2"/>
  <c r="G56" i="2"/>
  <c r="I56" i="2" s="1"/>
  <c r="M56" i="2"/>
  <c r="G59" i="2"/>
  <c r="M59" i="2"/>
  <c r="G33" i="2"/>
  <c r="I33" i="2" s="1"/>
  <c r="M33" i="2"/>
  <c r="G23" i="2"/>
  <c r="I23" i="2" s="1"/>
  <c r="M23" i="2"/>
  <c r="G84" i="2"/>
  <c r="K84" i="2" s="1"/>
  <c r="M84" i="2"/>
  <c r="G119" i="2"/>
  <c r="K119" i="2" s="1"/>
  <c r="M119" i="2"/>
  <c r="G97" i="2"/>
  <c r="K97" i="2" s="1"/>
  <c r="M97" i="2"/>
  <c r="G121" i="2"/>
  <c r="K121" i="2" s="1"/>
  <c r="M121" i="2"/>
  <c r="G18" i="2"/>
  <c r="I18" i="2" s="1"/>
  <c r="M18" i="2"/>
  <c r="G22" i="2"/>
  <c r="I22" i="2" s="1"/>
  <c r="M22" i="2"/>
  <c r="G63" i="2"/>
  <c r="M63" i="2"/>
  <c r="G57" i="2"/>
  <c r="I57" i="2" s="1"/>
  <c r="M57" i="2"/>
  <c r="G91" i="2"/>
  <c r="K91" i="2" s="1"/>
  <c r="M91" i="2"/>
  <c r="G110" i="2"/>
  <c r="K110" i="2" s="1"/>
  <c r="M110" i="2"/>
  <c r="G86" i="2"/>
  <c r="K86" i="2" s="1"/>
  <c r="M86" i="2"/>
  <c r="G47" i="2"/>
  <c r="I47" i="2" s="1"/>
  <c r="M47" i="2"/>
  <c r="G45" i="2"/>
  <c r="I45" i="2" s="1"/>
  <c r="M45" i="2"/>
  <c r="G62" i="2"/>
  <c r="M62" i="2"/>
  <c r="G108" i="2"/>
  <c r="K108" i="2" s="1"/>
  <c r="M108" i="2"/>
  <c r="G64" i="2"/>
  <c r="M64" i="2"/>
  <c r="G21" i="2"/>
  <c r="I21" i="2" s="1"/>
  <c r="M21" i="2"/>
  <c r="G120" i="2"/>
  <c r="K120" i="2" s="1"/>
  <c r="M120" i="2"/>
  <c r="G27" i="2"/>
  <c r="I27" i="2" s="1"/>
  <c r="M27" i="2"/>
  <c r="G35" i="2"/>
  <c r="I35" i="2" s="1"/>
  <c r="M35" i="2"/>
  <c r="G16" i="2"/>
  <c r="I16" i="2" s="1"/>
  <c r="M16" i="2"/>
  <c r="G94" i="2"/>
  <c r="K94" i="2" s="1"/>
  <c r="M94" i="2"/>
  <c r="G99" i="2"/>
  <c r="K99" i="2" s="1"/>
  <c r="M99" i="2"/>
  <c r="G31" i="2"/>
  <c r="I31" i="2" s="1"/>
  <c r="M31" i="2"/>
  <c r="G17" i="2"/>
  <c r="I17" i="2" s="1"/>
  <c r="M17" i="2"/>
  <c r="G58" i="2"/>
  <c r="M58" i="2"/>
  <c r="G116" i="2"/>
  <c r="K116" i="2" s="1"/>
  <c r="M116" i="2"/>
  <c r="G114" i="2"/>
  <c r="K114" i="2" s="1"/>
  <c r="M114" i="2"/>
  <c r="G2" i="2"/>
  <c r="I2" i="2" s="1"/>
  <c r="M2" i="2"/>
  <c r="O14" i="1"/>
  <c r="M15" i="1"/>
  <c r="P6" i="7" l="1"/>
  <c r="B10" i="7"/>
  <c r="A11" i="7"/>
  <c r="C9" i="7"/>
  <c r="F9" i="7" s="1"/>
  <c r="H8" i="7"/>
  <c r="J8" i="7" s="1"/>
  <c r="D8" i="7"/>
  <c r="E8" i="7" s="1"/>
  <c r="G7" i="7"/>
  <c r="I7" i="7" s="1"/>
  <c r="O7" i="7"/>
  <c r="N6" i="6"/>
  <c r="H6" i="6"/>
  <c r="J6" i="6" s="1"/>
  <c r="D6" i="6"/>
  <c r="E6" i="6" s="1"/>
  <c r="C7" i="6"/>
  <c r="F7" i="6" s="1"/>
  <c r="B8" i="6"/>
  <c r="A9" i="6"/>
  <c r="M5" i="6"/>
  <c r="G5" i="6"/>
  <c r="I5" i="6" s="1"/>
  <c r="O5" i="6" s="1"/>
  <c r="P5" i="6" s="1"/>
  <c r="I80" i="2"/>
  <c r="O18" i="2"/>
  <c r="P18" i="2" s="1"/>
  <c r="O28" i="2"/>
  <c r="O25" i="2"/>
  <c r="O22" i="2"/>
  <c r="P22" i="2" s="1"/>
  <c r="O119" i="2"/>
  <c r="O16" i="2"/>
  <c r="O14" i="2"/>
  <c r="O114" i="2"/>
  <c r="P114" i="2" s="1"/>
  <c r="O17" i="2"/>
  <c r="P17" i="2" s="1"/>
  <c r="O2" i="2"/>
  <c r="O47" i="2"/>
  <c r="P47" i="2" s="1"/>
  <c r="O45" i="2"/>
  <c r="O31" i="2"/>
  <c r="P31" i="2" s="1"/>
  <c r="O112" i="2"/>
  <c r="P112" i="2" s="1"/>
  <c r="O56" i="2"/>
  <c r="P56" i="2" s="1"/>
  <c r="O110" i="2"/>
  <c r="P110" i="2" s="1"/>
  <c r="O57" i="2"/>
  <c r="P57" i="2" s="1"/>
  <c r="O71" i="2"/>
  <c r="P71" i="2" s="1"/>
  <c r="O99" i="2"/>
  <c r="P99" i="2" s="1"/>
  <c r="O90" i="2"/>
  <c r="P90" i="2" s="1"/>
  <c r="O53" i="2"/>
  <c r="P53" i="2" s="1"/>
  <c r="O100" i="2"/>
  <c r="P100" i="2" s="1"/>
  <c r="O30" i="2"/>
  <c r="P30" i="2" s="1"/>
  <c r="O94" i="2"/>
  <c r="P94" i="2" s="1"/>
  <c r="O12" i="2"/>
  <c r="P12" i="2" s="1"/>
  <c r="O98" i="2"/>
  <c r="P98" i="2" s="1"/>
  <c r="O89" i="2"/>
  <c r="P89" i="2" s="1"/>
  <c r="O86" i="2"/>
  <c r="P86" i="2" s="1"/>
  <c r="O92" i="2"/>
  <c r="P92" i="2" s="1"/>
  <c r="P51" i="2"/>
  <c r="O54" i="2"/>
  <c r="P54" i="2" s="1"/>
  <c r="O77" i="2"/>
  <c r="P77" i="2" s="1"/>
  <c r="P52" i="2"/>
  <c r="O75" i="2"/>
  <c r="P75" i="2" s="1"/>
  <c r="O122" i="2"/>
  <c r="P122" i="2" s="1"/>
  <c r="P113" i="2"/>
  <c r="O80" i="2"/>
  <c r="P80" i="2" s="1"/>
  <c r="O55" i="2"/>
  <c r="P55" i="2" s="1"/>
  <c r="P29" i="2"/>
  <c r="O82" i="2"/>
  <c r="P82" i="2" s="1"/>
  <c r="O93" i="2"/>
  <c r="P93" i="2" s="1"/>
  <c r="P16" i="2"/>
  <c r="O35" i="2"/>
  <c r="P35" i="2" s="1"/>
  <c r="O27" i="2"/>
  <c r="P27" i="2" s="1"/>
  <c r="O120" i="2"/>
  <c r="P120" i="2" s="1"/>
  <c r="P26" i="2"/>
  <c r="O48" i="2"/>
  <c r="P48" i="2" s="1"/>
  <c r="O46" i="2"/>
  <c r="P46" i="2" s="1"/>
  <c r="O91" i="2"/>
  <c r="P91" i="2" s="1"/>
  <c r="O11" i="2"/>
  <c r="P11" i="2" s="1"/>
  <c r="O108" i="2"/>
  <c r="P108" i="2" s="1"/>
  <c r="O68" i="2"/>
  <c r="P68" i="2" s="1"/>
  <c r="O116" i="2"/>
  <c r="P116" i="2" s="1"/>
  <c r="O115" i="2"/>
  <c r="P115" i="2" s="1"/>
  <c r="O44" i="2"/>
  <c r="P44" i="2" s="1"/>
  <c r="O21" i="2"/>
  <c r="P21" i="2" s="1"/>
  <c r="O118" i="2"/>
  <c r="P118" i="2" s="1"/>
  <c r="O74" i="2"/>
  <c r="P74" i="2" s="1"/>
  <c r="O117" i="2"/>
  <c r="P117" i="2" s="1"/>
  <c r="O19" i="2"/>
  <c r="P19" i="2" s="1"/>
  <c r="O121" i="2"/>
  <c r="P121" i="2" s="1"/>
  <c r="O84" i="2"/>
  <c r="P84" i="2" s="1"/>
  <c r="O95" i="2"/>
  <c r="P95" i="2" s="1"/>
  <c r="O83" i="2"/>
  <c r="P83" i="2" s="1"/>
  <c r="O24" i="2"/>
  <c r="P24" i="2" s="1"/>
  <c r="O97" i="2"/>
  <c r="P97" i="2" s="1"/>
  <c r="O87" i="2"/>
  <c r="P87" i="2" s="1"/>
  <c r="O96" i="2"/>
  <c r="P96" i="2" s="1"/>
  <c r="O23" i="2"/>
  <c r="O33" i="2"/>
  <c r="P33" i="2" s="1"/>
  <c r="O3" i="2"/>
  <c r="P3" i="2" s="1"/>
  <c r="O32" i="2"/>
  <c r="P32" i="2" s="1"/>
  <c r="O79" i="2"/>
  <c r="P79" i="2" s="1"/>
  <c r="O15" i="2"/>
  <c r="P15" i="2" s="1"/>
  <c r="P119" i="2"/>
  <c r="P28" i="2"/>
  <c r="P2" i="2"/>
  <c r="P23" i="2"/>
  <c r="P45" i="2"/>
  <c r="P25" i="2"/>
  <c r="P14" i="2"/>
  <c r="K60" i="2"/>
  <c r="I60" i="2"/>
  <c r="K78" i="2"/>
  <c r="I78" i="2"/>
  <c r="O78" i="2" s="1"/>
  <c r="K61" i="2"/>
  <c r="I61" i="2"/>
  <c r="K59" i="2"/>
  <c r="I59" i="2"/>
  <c r="K58" i="2"/>
  <c r="I58" i="2"/>
  <c r="I81" i="2"/>
  <c r="K81" i="2"/>
  <c r="K66" i="2"/>
  <c r="I66" i="2"/>
  <c r="K62" i="2"/>
  <c r="I62" i="2"/>
  <c r="I65" i="2"/>
  <c r="K65" i="2"/>
  <c r="K63" i="2"/>
  <c r="I63" i="2"/>
  <c r="O63" i="2" s="1"/>
  <c r="I64" i="2"/>
  <c r="K64" i="2"/>
  <c r="K76" i="2"/>
  <c r="I76" i="2"/>
  <c r="K67" i="2"/>
  <c r="I67" i="2"/>
  <c r="O67" i="2" s="1"/>
  <c r="P7" i="7" l="1"/>
  <c r="G8" i="7"/>
  <c r="I8" i="7" s="1"/>
  <c r="O8" i="7"/>
  <c r="H9" i="7"/>
  <c r="J9" i="7" s="1"/>
  <c r="A12" i="7"/>
  <c r="B11" i="7"/>
  <c r="D9" i="7"/>
  <c r="E9" i="7" s="1"/>
  <c r="C10" i="7"/>
  <c r="F10" i="7" s="1"/>
  <c r="D7" i="6"/>
  <c r="E7" i="6" s="1"/>
  <c r="C8" i="6"/>
  <c r="F8" i="6" s="1"/>
  <c r="G6" i="6"/>
  <c r="I6" i="6" s="1"/>
  <c r="M6" i="6"/>
  <c r="A10" i="6"/>
  <c r="B9" i="6"/>
  <c r="N7" i="6"/>
  <c r="H7" i="6"/>
  <c r="J7" i="6" s="1"/>
  <c r="O60" i="2"/>
  <c r="O81" i="2"/>
  <c r="O58" i="2"/>
  <c r="O65" i="2"/>
  <c r="O59" i="2"/>
  <c r="O62" i="2"/>
  <c r="O61" i="2"/>
  <c r="P61" i="2" s="1"/>
  <c r="O76" i="2"/>
  <c r="P76" i="2" s="1"/>
  <c r="O64" i="2"/>
  <c r="P64" i="2" s="1"/>
  <c r="O66" i="2"/>
  <c r="P58" i="2"/>
  <c r="P78" i="2"/>
  <c r="P63" i="2"/>
  <c r="P62" i="2"/>
  <c r="P60" i="2"/>
  <c r="P67" i="2"/>
  <c r="P81" i="2"/>
  <c r="P59" i="2"/>
  <c r="P65" i="2"/>
  <c r="P66" i="2"/>
  <c r="H10" i="7" l="1"/>
  <c r="J10" i="7" s="1"/>
  <c r="C11" i="7"/>
  <c r="F11" i="7" s="1"/>
  <c r="G9" i="7"/>
  <c r="I9" i="7" s="1"/>
  <c r="O9" i="7"/>
  <c r="B12" i="7"/>
  <c r="A13" i="7"/>
  <c r="D10" i="7"/>
  <c r="E10" i="7" s="1"/>
  <c r="P8" i="7"/>
  <c r="O6" i="6"/>
  <c r="P6" i="6" s="1"/>
  <c r="B10" i="6"/>
  <c r="A11" i="6"/>
  <c r="D8" i="6"/>
  <c r="E8" i="6" s="1"/>
  <c r="C9" i="6"/>
  <c r="F9" i="6" s="1"/>
  <c r="H8" i="6"/>
  <c r="J8" i="6" s="1"/>
  <c r="N8" i="6"/>
  <c r="M7" i="6"/>
  <c r="G7" i="6"/>
  <c r="I7" i="6" s="1"/>
  <c r="P9" i="7" l="1"/>
  <c r="O10" i="7"/>
  <c r="G10" i="7"/>
  <c r="I10" i="7" s="1"/>
  <c r="B13" i="7"/>
  <c r="A14" i="7"/>
  <c r="C12" i="7"/>
  <c r="F12" i="7" s="1"/>
  <c r="D12" i="7"/>
  <c r="E12" i="7" s="1"/>
  <c r="H11" i="7"/>
  <c r="J11" i="7" s="1"/>
  <c r="D11" i="7"/>
  <c r="E11" i="7" s="1"/>
  <c r="O7" i="6"/>
  <c r="P7" i="6" s="1"/>
  <c r="M8" i="6"/>
  <c r="G8" i="6"/>
  <c r="I8" i="6" s="1"/>
  <c r="O8" i="6" s="1"/>
  <c r="P8" i="6" s="1"/>
  <c r="H9" i="6"/>
  <c r="J9" i="6" s="1"/>
  <c r="N9" i="6"/>
  <c r="D9" i="6"/>
  <c r="E9" i="6" s="1"/>
  <c r="A12" i="6"/>
  <c r="B11" i="6"/>
  <c r="C10" i="6"/>
  <c r="F10" i="6" s="1"/>
  <c r="P10" i="7" l="1"/>
  <c r="O11" i="7"/>
  <c r="G11" i="7"/>
  <c r="I11" i="7" s="1"/>
  <c r="G12" i="7"/>
  <c r="I12" i="7" s="1"/>
  <c r="H12" i="7"/>
  <c r="J12" i="7" s="1"/>
  <c r="B14" i="7"/>
  <c r="A15" i="7"/>
  <c r="C13" i="7"/>
  <c r="F13" i="7" s="1"/>
  <c r="D13" i="7"/>
  <c r="E13" i="7" s="1"/>
  <c r="C11" i="6"/>
  <c r="F11" i="6" s="1"/>
  <c r="D10" i="6"/>
  <c r="E10" i="6" s="1"/>
  <c r="A13" i="6"/>
  <c r="B12" i="6"/>
  <c r="N10" i="6"/>
  <c r="H10" i="6"/>
  <c r="J10" i="6" s="1"/>
  <c r="M9" i="6"/>
  <c r="G9" i="6"/>
  <c r="I9" i="6" s="1"/>
  <c r="O9" i="6" s="1"/>
  <c r="P9" i="6" s="1"/>
  <c r="P11" i="7" l="1"/>
  <c r="O12" i="7"/>
  <c r="P12" i="7" s="1"/>
  <c r="G13" i="7"/>
  <c r="I13" i="7" s="1"/>
  <c r="A16" i="7"/>
  <c r="B15" i="7"/>
  <c r="C14" i="7"/>
  <c r="F14" i="7" s="1"/>
  <c r="H13" i="7"/>
  <c r="J13" i="7" s="1"/>
  <c r="M10" i="6"/>
  <c r="G10" i="6"/>
  <c r="I10" i="6" s="1"/>
  <c r="O10" i="6" s="1"/>
  <c r="P10" i="6" s="1"/>
  <c r="A14" i="6"/>
  <c r="B13" i="6"/>
  <c r="C12" i="6"/>
  <c r="F12" i="6" s="1"/>
  <c r="H11" i="6"/>
  <c r="J11" i="6" s="1"/>
  <c r="N11" i="6"/>
  <c r="D11" i="6"/>
  <c r="E11" i="6" s="1"/>
  <c r="O13" i="7" l="1"/>
  <c r="P13" i="7" s="1"/>
  <c r="D14" i="7"/>
  <c r="E14" i="7" s="1"/>
  <c r="A17" i="7"/>
  <c r="B16" i="7"/>
  <c r="H14" i="7"/>
  <c r="J14" i="7" s="1"/>
  <c r="C15" i="7"/>
  <c r="F15" i="7" s="1"/>
  <c r="D15" i="7"/>
  <c r="E15" i="7" s="1"/>
  <c r="G11" i="6"/>
  <c r="I11" i="6" s="1"/>
  <c r="M11" i="6"/>
  <c r="H12" i="6"/>
  <c r="J12" i="6" s="1"/>
  <c r="N12" i="6"/>
  <c r="D12" i="6"/>
  <c r="E12" i="6" s="1"/>
  <c r="C13" i="6"/>
  <c r="F13" i="6" s="1"/>
  <c r="B14" i="6"/>
  <c r="A15" i="6"/>
  <c r="O14" i="7" l="1"/>
  <c r="G14" i="7"/>
  <c r="I14" i="7" s="1"/>
  <c r="G15" i="7"/>
  <c r="I15" i="7" s="1"/>
  <c r="H15" i="7"/>
  <c r="J15" i="7" s="1"/>
  <c r="C16" i="7"/>
  <c r="F16" i="7" s="1"/>
  <c r="B17" i="7"/>
  <c r="A18" i="7"/>
  <c r="O11" i="6"/>
  <c r="P11" i="6" s="1"/>
  <c r="C14" i="6"/>
  <c r="F14" i="6" s="1"/>
  <c r="D13" i="6"/>
  <c r="E13" i="6" s="1"/>
  <c r="A16" i="6"/>
  <c r="B15" i="6"/>
  <c r="M12" i="6"/>
  <c r="G12" i="6"/>
  <c r="I12" i="6" s="1"/>
  <c r="O12" i="6" s="1"/>
  <c r="P12" i="6" s="1"/>
  <c r="H13" i="6"/>
  <c r="J13" i="6" s="1"/>
  <c r="N13" i="6"/>
  <c r="O15" i="7" l="1"/>
  <c r="P15" i="7" s="1"/>
  <c r="H16" i="7"/>
  <c r="J16" i="7" s="1"/>
  <c r="D16" i="7"/>
  <c r="E16" i="7" s="1"/>
  <c r="D17" i="7"/>
  <c r="E17" i="7" s="1"/>
  <c r="C17" i="7"/>
  <c r="F17" i="7" s="1"/>
  <c r="B18" i="7"/>
  <c r="A19" i="7"/>
  <c r="P14" i="7"/>
  <c r="C15" i="6"/>
  <c r="F15" i="6" s="1"/>
  <c r="M13" i="6"/>
  <c r="G13" i="6"/>
  <c r="I13" i="6" s="1"/>
  <c r="A17" i="6"/>
  <c r="B16" i="6"/>
  <c r="N14" i="6"/>
  <c r="H14" i="6"/>
  <c r="J14" i="6" s="1"/>
  <c r="D14" i="6"/>
  <c r="E14" i="6" s="1"/>
  <c r="A20" i="7" l="1"/>
  <c r="B19" i="7"/>
  <c r="H17" i="7"/>
  <c r="J17" i="7" s="1"/>
  <c r="O17" i="7"/>
  <c r="G17" i="7"/>
  <c r="I17" i="7" s="1"/>
  <c r="C18" i="7"/>
  <c r="F18" i="7" s="1"/>
  <c r="G16" i="7"/>
  <c r="I16" i="7" s="1"/>
  <c r="O16" i="7"/>
  <c r="O13" i="6"/>
  <c r="P13" i="6" s="1"/>
  <c r="C16" i="6"/>
  <c r="F16" i="6" s="1"/>
  <c r="M14" i="6"/>
  <c r="G14" i="6"/>
  <c r="I14" i="6" s="1"/>
  <c r="O14" i="6" s="1"/>
  <c r="P14" i="6" s="1"/>
  <c r="A18" i="6"/>
  <c r="B17" i="6"/>
  <c r="N15" i="6"/>
  <c r="H15" i="6"/>
  <c r="J15" i="6" s="1"/>
  <c r="D15" i="6"/>
  <c r="E15" i="6" s="1"/>
  <c r="P17" i="7" l="1"/>
  <c r="P16" i="7"/>
  <c r="H18" i="7"/>
  <c r="J18" i="7" s="1"/>
  <c r="C19" i="7"/>
  <c r="F19" i="7" s="1"/>
  <c r="D19" i="7"/>
  <c r="E19" i="7" s="1"/>
  <c r="D18" i="7"/>
  <c r="E18" i="7" s="1"/>
  <c r="A21" i="7"/>
  <c r="B20" i="7"/>
  <c r="G15" i="6"/>
  <c r="I15" i="6" s="1"/>
  <c r="M15" i="6"/>
  <c r="C17" i="6"/>
  <c r="F17" i="6" s="1"/>
  <c r="A19" i="6"/>
  <c r="B18" i="6"/>
  <c r="H16" i="6"/>
  <c r="J16" i="6" s="1"/>
  <c r="N16" i="6"/>
  <c r="D16" i="6"/>
  <c r="E16" i="6" s="1"/>
  <c r="G18" i="7" l="1"/>
  <c r="I18" i="7" s="1"/>
  <c r="O18" i="7"/>
  <c r="C20" i="7"/>
  <c r="F20" i="7" s="1"/>
  <c r="B21" i="7"/>
  <c r="A22" i="7"/>
  <c r="G19" i="7"/>
  <c r="I19" i="7" s="1"/>
  <c r="H19" i="7"/>
  <c r="J19" i="7" s="1"/>
  <c r="O15" i="6"/>
  <c r="P15" i="6" s="1"/>
  <c r="C18" i="6"/>
  <c r="F18" i="6" s="1"/>
  <c r="D17" i="6"/>
  <c r="E17" i="6" s="1"/>
  <c r="G16" i="6"/>
  <c r="I16" i="6" s="1"/>
  <c r="M16" i="6"/>
  <c r="H17" i="6"/>
  <c r="J17" i="6" s="1"/>
  <c r="N17" i="6"/>
  <c r="B19" i="6"/>
  <c r="A20" i="6"/>
  <c r="O19" i="7" l="1"/>
  <c r="P19" i="7" s="1"/>
  <c r="P18" i="7"/>
  <c r="A23" i="7"/>
  <c r="B22" i="7"/>
  <c r="D21" i="7"/>
  <c r="E21" i="7" s="1"/>
  <c r="C21" i="7"/>
  <c r="F21" i="7" s="1"/>
  <c r="H20" i="7"/>
  <c r="J20" i="7" s="1"/>
  <c r="D20" i="7"/>
  <c r="E20" i="7" s="1"/>
  <c r="O16" i="6"/>
  <c r="P16" i="6" s="1"/>
  <c r="A21" i="6"/>
  <c r="B20" i="6"/>
  <c r="C19" i="6"/>
  <c r="F19" i="6" s="1"/>
  <c r="G17" i="6"/>
  <c r="I17" i="6" s="1"/>
  <c r="M17" i="6"/>
  <c r="N18" i="6"/>
  <c r="H18" i="6"/>
  <c r="J18" i="6" s="1"/>
  <c r="D18" i="6"/>
  <c r="E18" i="6" s="1"/>
  <c r="B23" i="7" l="1"/>
  <c r="A24" i="7"/>
  <c r="O20" i="7"/>
  <c r="G20" i="7"/>
  <c r="I20" i="7" s="1"/>
  <c r="H21" i="7"/>
  <c r="J21" i="7" s="1"/>
  <c r="C22" i="7"/>
  <c r="F22" i="7" s="1"/>
  <c r="G21" i="7"/>
  <c r="I21" i="7" s="1"/>
  <c r="O17" i="6"/>
  <c r="P17" i="6" s="1"/>
  <c r="G18" i="6"/>
  <c r="I18" i="6" s="1"/>
  <c r="M18" i="6"/>
  <c r="N19" i="6"/>
  <c r="H19" i="6"/>
  <c r="J19" i="6" s="1"/>
  <c r="D19" i="6"/>
  <c r="E19" i="6" s="1"/>
  <c r="C20" i="6"/>
  <c r="F20" i="6" s="1"/>
  <c r="B21" i="6"/>
  <c r="A22" i="6"/>
  <c r="P20" i="7" l="1"/>
  <c r="O21" i="7"/>
  <c r="P21" i="7" s="1"/>
  <c r="A25" i="7"/>
  <c r="B24" i="7"/>
  <c r="H22" i="7"/>
  <c r="J22" i="7" s="1"/>
  <c r="C23" i="7"/>
  <c r="F23" i="7" s="1"/>
  <c r="D23" i="7"/>
  <c r="E23" i="7" s="1"/>
  <c r="D22" i="7"/>
  <c r="E22" i="7" s="1"/>
  <c r="O18" i="6"/>
  <c r="P18" i="6" s="1"/>
  <c r="A23" i="6"/>
  <c r="B22" i="6"/>
  <c r="H20" i="6"/>
  <c r="J20" i="6" s="1"/>
  <c r="N20" i="6"/>
  <c r="M19" i="6"/>
  <c r="G19" i="6"/>
  <c r="I19" i="6" s="1"/>
  <c r="C21" i="6"/>
  <c r="F21" i="6" s="1"/>
  <c r="D20" i="6"/>
  <c r="E20" i="6" s="1"/>
  <c r="O22" i="7" l="1"/>
  <c r="G22" i="7"/>
  <c r="I22" i="7" s="1"/>
  <c r="H23" i="7"/>
  <c r="J23" i="7" s="1"/>
  <c r="C24" i="7"/>
  <c r="F24" i="7" s="1"/>
  <c r="D24" i="7"/>
  <c r="E24" i="7" s="1"/>
  <c r="G23" i="7"/>
  <c r="I23" i="7" s="1"/>
  <c r="B25" i="7"/>
  <c r="A26" i="7"/>
  <c r="O19" i="6"/>
  <c r="P19" i="6" s="1"/>
  <c r="M20" i="6"/>
  <c r="G20" i="6"/>
  <c r="I20" i="6" s="1"/>
  <c r="O20" i="6" s="1"/>
  <c r="P20" i="6" s="1"/>
  <c r="D21" i="6"/>
  <c r="E21" i="6" s="1"/>
  <c r="N21" i="6"/>
  <c r="H21" i="6"/>
  <c r="J21" i="6" s="1"/>
  <c r="C22" i="6"/>
  <c r="F22" i="6" s="1"/>
  <c r="B23" i="6"/>
  <c r="A24" i="6"/>
  <c r="P22" i="7" l="1"/>
  <c r="O23" i="7"/>
  <c r="P23" i="7" s="1"/>
  <c r="G24" i="7"/>
  <c r="I24" i="7" s="1"/>
  <c r="H24" i="7"/>
  <c r="J24" i="7" s="1"/>
  <c r="A27" i="7"/>
  <c r="B26" i="7"/>
  <c r="C25" i="7"/>
  <c r="F25" i="7" s="1"/>
  <c r="A25" i="6"/>
  <c r="B24" i="6"/>
  <c r="N22" i="6"/>
  <c r="H22" i="6"/>
  <c r="J22" i="6" s="1"/>
  <c r="D22" i="6"/>
  <c r="E22" i="6" s="1"/>
  <c r="M21" i="6"/>
  <c r="G21" i="6"/>
  <c r="I21" i="6" s="1"/>
  <c r="C23" i="6"/>
  <c r="F23" i="6" s="1"/>
  <c r="O24" i="7" l="1"/>
  <c r="P24" i="7" s="1"/>
  <c r="B27" i="7"/>
  <c r="A28" i="7"/>
  <c r="H25" i="7"/>
  <c r="J25" i="7" s="1"/>
  <c r="D25" i="7"/>
  <c r="E25" i="7" s="1"/>
  <c r="C26" i="7"/>
  <c r="F26" i="7" s="1"/>
  <c r="O21" i="6"/>
  <c r="P21" i="6" s="1"/>
  <c r="D23" i="6"/>
  <c r="E23" i="6" s="1"/>
  <c r="M22" i="6"/>
  <c r="G22" i="6"/>
  <c r="I22" i="6" s="1"/>
  <c r="O22" i="6" s="1"/>
  <c r="P22" i="6" s="1"/>
  <c r="C24" i="6"/>
  <c r="F24" i="6" s="1"/>
  <c r="H23" i="6"/>
  <c r="J23" i="6" s="1"/>
  <c r="N23" i="6"/>
  <c r="A26" i="6"/>
  <c r="B25" i="6"/>
  <c r="H26" i="7" l="1"/>
  <c r="J26" i="7" s="1"/>
  <c r="O25" i="7"/>
  <c r="G25" i="7"/>
  <c r="I25" i="7" s="1"/>
  <c r="A29" i="7"/>
  <c r="B28" i="7"/>
  <c r="D26" i="7"/>
  <c r="E26" i="7" s="1"/>
  <c r="C27" i="7"/>
  <c r="F27" i="7" s="1"/>
  <c r="B26" i="6"/>
  <c r="A27" i="6"/>
  <c r="H24" i="6"/>
  <c r="J24" i="6" s="1"/>
  <c r="N24" i="6"/>
  <c r="D24" i="6"/>
  <c r="E24" i="6" s="1"/>
  <c r="C25" i="6"/>
  <c r="F25" i="6" s="1"/>
  <c r="M23" i="6"/>
  <c r="G23" i="6"/>
  <c r="I23" i="6" s="1"/>
  <c r="P25" i="7" l="1"/>
  <c r="H27" i="7"/>
  <c r="J27" i="7" s="1"/>
  <c r="O26" i="7"/>
  <c r="G26" i="7"/>
  <c r="I26" i="7" s="1"/>
  <c r="C28" i="7"/>
  <c r="F28" i="7" s="1"/>
  <c r="B29" i="7"/>
  <c r="A30" i="7"/>
  <c r="D27" i="7"/>
  <c r="E27" i="7" s="1"/>
  <c r="O23" i="6"/>
  <c r="P23" i="6" s="1"/>
  <c r="M24" i="6"/>
  <c r="G24" i="6"/>
  <c r="I24" i="6" s="1"/>
  <c r="O24" i="6" s="1"/>
  <c r="P24" i="6" s="1"/>
  <c r="D25" i="6"/>
  <c r="E25" i="6" s="1"/>
  <c r="A28" i="6"/>
  <c r="B27" i="6"/>
  <c r="H25" i="6"/>
  <c r="J25" i="6" s="1"/>
  <c r="N25" i="6"/>
  <c r="C26" i="6"/>
  <c r="F26" i="6" s="1"/>
  <c r="P26" i="7" l="1"/>
  <c r="A31" i="7"/>
  <c r="B30" i="7"/>
  <c r="H28" i="7"/>
  <c r="J28" i="7" s="1"/>
  <c r="C29" i="7"/>
  <c r="F29" i="7" s="1"/>
  <c r="D28" i="7"/>
  <c r="E28" i="7" s="1"/>
  <c r="G27" i="7"/>
  <c r="I27" i="7" s="1"/>
  <c r="O27" i="7"/>
  <c r="H26" i="6"/>
  <c r="J26" i="6" s="1"/>
  <c r="N26" i="6"/>
  <c r="B28" i="6"/>
  <c r="A29" i="6"/>
  <c r="C27" i="6"/>
  <c r="F27" i="6" s="1"/>
  <c r="G25" i="6"/>
  <c r="I25" i="6" s="1"/>
  <c r="M25" i="6"/>
  <c r="D26" i="6"/>
  <c r="E26" i="6" s="1"/>
  <c r="P27" i="7" l="1"/>
  <c r="H29" i="7"/>
  <c r="J29" i="7" s="1"/>
  <c r="G28" i="7"/>
  <c r="I28" i="7" s="1"/>
  <c r="O28" i="7"/>
  <c r="C30" i="7"/>
  <c r="F30" i="7" s="1"/>
  <c r="D29" i="7"/>
  <c r="E29" i="7" s="1"/>
  <c r="B31" i="7"/>
  <c r="A32" i="7"/>
  <c r="O25" i="6"/>
  <c r="P25" i="6" s="1"/>
  <c r="M26" i="6"/>
  <c r="G26" i="6"/>
  <c r="I26" i="6" s="1"/>
  <c r="O26" i="6" s="1"/>
  <c r="P26" i="6" s="1"/>
  <c r="D27" i="6"/>
  <c r="E27" i="6" s="1"/>
  <c r="N27" i="6"/>
  <c r="H27" i="6"/>
  <c r="J27" i="6" s="1"/>
  <c r="C28" i="6"/>
  <c r="F28" i="6" s="1"/>
  <c r="A30" i="6"/>
  <c r="B29" i="6"/>
  <c r="P28" i="7" l="1"/>
  <c r="O29" i="7"/>
  <c r="G29" i="7"/>
  <c r="I29" i="7" s="1"/>
  <c r="D30" i="7"/>
  <c r="E30" i="7" s="1"/>
  <c r="C31" i="7"/>
  <c r="F31" i="7" s="1"/>
  <c r="H30" i="7"/>
  <c r="J30" i="7" s="1"/>
  <c r="A33" i="7"/>
  <c r="B32" i="7"/>
  <c r="H28" i="6"/>
  <c r="J28" i="6" s="1"/>
  <c r="N28" i="6"/>
  <c r="G27" i="6"/>
  <c r="I27" i="6" s="1"/>
  <c r="M27" i="6"/>
  <c r="C29" i="6"/>
  <c r="F29" i="6" s="1"/>
  <c r="B30" i="6"/>
  <c r="A31" i="6"/>
  <c r="D28" i="6"/>
  <c r="E28" i="6" s="1"/>
  <c r="P29" i="7" l="1"/>
  <c r="B33" i="7"/>
  <c r="A34" i="7"/>
  <c r="D31" i="7"/>
  <c r="E31" i="7" s="1"/>
  <c r="O30" i="7"/>
  <c r="G30" i="7"/>
  <c r="I30" i="7" s="1"/>
  <c r="H31" i="7"/>
  <c r="J31" i="7" s="1"/>
  <c r="C32" i="7"/>
  <c r="F32" i="7" s="1"/>
  <c r="O27" i="6"/>
  <c r="P27" i="6" s="1"/>
  <c r="C30" i="6"/>
  <c r="F30" i="6" s="1"/>
  <c r="G28" i="6"/>
  <c r="I28" i="6" s="1"/>
  <c r="M28" i="6"/>
  <c r="A32" i="6"/>
  <c r="B31" i="6"/>
  <c r="D29" i="6"/>
  <c r="E29" i="6" s="1"/>
  <c r="H29" i="6"/>
  <c r="J29" i="6" s="1"/>
  <c r="N29" i="6"/>
  <c r="P30" i="7" l="1"/>
  <c r="H32" i="7"/>
  <c r="J32" i="7" s="1"/>
  <c r="G31" i="7"/>
  <c r="I31" i="7" s="1"/>
  <c r="O31" i="7"/>
  <c r="A35" i="7"/>
  <c r="B34" i="7"/>
  <c r="D32" i="7"/>
  <c r="E32" i="7" s="1"/>
  <c r="C33" i="7"/>
  <c r="F33" i="7" s="1"/>
  <c r="O28" i="6"/>
  <c r="P28" i="6" s="1"/>
  <c r="M29" i="6"/>
  <c r="G29" i="6"/>
  <c r="I29" i="6" s="1"/>
  <c r="O29" i="6" s="1"/>
  <c r="P29" i="6" s="1"/>
  <c r="C31" i="6"/>
  <c r="F31" i="6" s="1"/>
  <c r="A33" i="6"/>
  <c r="B32" i="6"/>
  <c r="N30" i="6"/>
  <c r="H30" i="6"/>
  <c r="J30" i="6" s="1"/>
  <c r="D30" i="6"/>
  <c r="E30" i="6" s="1"/>
  <c r="D33" i="7" l="1"/>
  <c r="E33" i="7" s="1"/>
  <c r="G32" i="7"/>
  <c r="I32" i="7" s="1"/>
  <c r="O32" i="7"/>
  <c r="D34" i="7"/>
  <c r="E34" i="7" s="1"/>
  <c r="C34" i="7"/>
  <c r="F34" i="7" s="1"/>
  <c r="B35" i="7"/>
  <c r="A36" i="7"/>
  <c r="H33" i="7"/>
  <c r="J33" i="7" s="1"/>
  <c r="P31" i="7"/>
  <c r="M30" i="6"/>
  <c r="G30" i="6"/>
  <c r="I30" i="6" s="1"/>
  <c r="O30" i="6" s="1"/>
  <c r="P30" i="6" s="1"/>
  <c r="C32" i="6"/>
  <c r="F32" i="6" s="1"/>
  <c r="A34" i="6"/>
  <c r="B33" i="6"/>
  <c r="D31" i="6"/>
  <c r="E31" i="6" s="1"/>
  <c r="N31" i="6"/>
  <c r="H31" i="6"/>
  <c r="J31" i="6" s="1"/>
  <c r="P32" i="7" l="1"/>
  <c r="C35" i="7"/>
  <c r="F35" i="7" s="1"/>
  <c r="D35" i="7"/>
  <c r="E35" i="7" s="1"/>
  <c r="O33" i="7"/>
  <c r="G33" i="7"/>
  <c r="I33" i="7" s="1"/>
  <c r="A37" i="7"/>
  <c r="B36" i="7"/>
  <c r="H34" i="7"/>
  <c r="J34" i="7" s="1"/>
  <c r="G34" i="7"/>
  <c r="I34" i="7" s="1"/>
  <c r="C33" i="6"/>
  <c r="F33" i="6" s="1"/>
  <c r="A35" i="6"/>
  <c r="B34" i="6"/>
  <c r="G31" i="6"/>
  <c r="I31" i="6" s="1"/>
  <c r="M31" i="6"/>
  <c r="N32" i="6"/>
  <c r="H32" i="6"/>
  <c r="J32" i="6" s="1"/>
  <c r="D32" i="6"/>
  <c r="E32" i="6" s="1"/>
  <c r="P33" i="7" l="1"/>
  <c r="O34" i="7"/>
  <c r="P34" i="7" s="1"/>
  <c r="C36" i="7"/>
  <c r="F36" i="7" s="1"/>
  <c r="D36" i="7"/>
  <c r="E36" i="7" s="1"/>
  <c r="B37" i="7"/>
  <c r="A38" i="7"/>
  <c r="G35" i="7"/>
  <c r="I35" i="7" s="1"/>
  <c r="H35" i="7"/>
  <c r="J35" i="7" s="1"/>
  <c r="O31" i="6"/>
  <c r="P31" i="6" s="1"/>
  <c r="G32" i="6"/>
  <c r="I32" i="6" s="1"/>
  <c r="M32" i="6"/>
  <c r="C34" i="6"/>
  <c r="F34" i="6" s="1"/>
  <c r="B35" i="6"/>
  <c r="A36" i="6"/>
  <c r="H33" i="6"/>
  <c r="J33" i="6" s="1"/>
  <c r="N33" i="6"/>
  <c r="D33" i="6"/>
  <c r="E33" i="6" s="1"/>
  <c r="O35" i="7" l="1"/>
  <c r="P35" i="7" s="1"/>
  <c r="C37" i="7"/>
  <c r="F37" i="7" s="1"/>
  <c r="G36" i="7"/>
  <c r="I36" i="7" s="1"/>
  <c r="B38" i="7"/>
  <c r="A39" i="7"/>
  <c r="H36" i="7"/>
  <c r="J36" i="7" s="1"/>
  <c r="O32" i="6"/>
  <c r="P32" i="6" s="1"/>
  <c r="M33" i="6"/>
  <c r="G33" i="6"/>
  <c r="I33" i="6" s="1"/>
  <c r="O33" i="6" s="1"/>
  <c r="P33" i="6" s="1"/>
  <c r="C35" i="6"/>
  <c r="F35" i="6" s="1"/>
  <c r="H34" i="6"/>
  <c r="J34" i="6" s="1"/>
  <c r="N34" i="6"/>
  <c r="D34" i="6"/>
  <c r="E34" i="6" s="1"/>
  <c r="A37" i="6"/>
  <c r="B36" i="6"/>
  <c r="O36" i="7" l="1"/>
  <c r="P36" i="7" s="1"/>
  <c r="A40" i="7"/>
  <c r="B39" i="7"/>
  <c r="H37" i="7"/>
  <c r="J37" i="7" s="1"/>
  <c r="C38" i="7"/>
  <c r="F38" i="7" s="1"/>
  <c r="D37" i="7"/>
  <c r="E37" i="7" s="1"/>
  <c r="B37" i="6"/>
  <c r="A38" i="6"/>
  <c r="H35" i="6"/>
  <c r="J35" i="6" s="1"/>
  <c r="N35" i="6"/>
  <c r="D35" i="6"/>
  <c r="E35" i="6" s="1"/>
  <c r="C36" i="6"/>
  <c r="F36" i="6" s="1"/>
  <c r="G34" i="6"/>
  <c r="I34" i="6" s="1"/>
  <c r="M34" i="6"/>
  <c r="O37" i="7" l="1"/>
  <c r="G37" i="7"/>
  <c r="I37" i="7" s="1"/>
  <c r="H38" i="7"/>
  <c r="J38" i="7" s="1"/>
  <c r="D38" i="7"/>
  <c r="E38" i="7" s="1"/>
  <c r="C39" i="7"/>
  <c r="F39" i="7" s="1"/>
  <c r="B40" i="7"/>
  <c r="A41" i="7"/>
  <c r="O34" i="6"/>
  <c r="P34" i="6" s="1"/>
  <c r="D36" i="6"/>
  <c r="E36" i="6" s="1"/>
  <c r="M35" i="6"/>
  <c r="G35" i="6"/>
  <c r="I35" i="6" s="1"/>
  <c r="H36" i="6"/>
  <c r="J36" i="6" s="1"/>
  <c r="N36" i="6"/>
  <c r="A39" i="6"/>
  <c r="B38" i="6"/>
  <c r="C37" i="6"/>
  <c r="F37" i="6" s="1"/>
  <c r="P37" i="7" l="1"/>
  <c r="C40" i="7"/>
  <c r="F40" i="7" s="1"/>
  <c r="D40" i="7"/>
  <c r="E40" i="7" s="1"/>
  <c r="H39" i="7"/>
  <c r="J39" i="7" s="1"/>
  <c r="D39" i="7"/>
  <c r="E39" i="7" s="1"/>
  <c r="G38" i="7"/>
  <c r="I38" i="7" s="1"/>
  <c r="O38" i="7"/>
  <c r="A42" i="7"/>
  <c r="B41" i="7"/>
  <c r="O35" i="6"/>
  <c r="P35" i="6" s="1"/>
  <c r="D37" i="6"/>
  <c r="E37" i="6" s="1"/>
  <c r="N37" i="6"/>
  <c r="H37" i="6"/>
  <c r="J37" i="6" s="1"/>
  <c r="B39" i="6"/>
  <c r="A40" i="6"/>
  <c r="C38" i="6"/>
  <c r="F38" i="6" s="1"/>
  <c r="M36" i="6"/>
  <c r="G36" i="6"/>
  <c r="I36" i="6" s="1"/>
  <c r="P38" i="7" l="1"/>
  <c r="H40" i="7"/>
  <c r="J40" i="7" s="1"/>
  <c r="O39" i="7"/>
  <c r="G39" i="7"/>
  <c r="I39" i="7" s="1"/>
  <c r="O40" i="7"/>
  <c r="G40" i="7"/>
  <c r="I40" i="7" s="1"/>
  <c r="C41" i="7"/>
  <c r="F41" i="7" s="1"/>
  <c r="D41" i="7"/>
  <c r="E41" i="7" s="1"/>
  <c r="B42" i="7"/>
  <c r="A43" i="7"/>
  <c r="O36" i="6"/>
  <c r="P36" i="6" s="1"/>
  <c r="D38" i="6"/>
  <c r="E38" i="6" s="1"/>
  <c r="H38" i="6"/>
  <c r="J38" i="6" s="1"/>
  <c r="N38" i="6"/>
  <c r="A41" i="6"/>
  <c r="B40" i="6"/>
  <c r="C39" i="6"/>
  <c r="F39" i="6" s="1"/>
  <c r="M37" i="6"/>
  <c r="G37" i="6"/>
  <c r="I37" i="6" s="1"/>
  <c r="C42" i="7" l="1"/>
  <c r="F42" i="7" s="1"/>
  <c r="P40" i="7"/>
  <c r="P39" i="7"/>
  <c r="G41" i="7"/>
  <c r="I41" i="7" s="1"/>
  <c r="H41" i="7"/>
  <c r="J41" i="7" s="1"/>
  <c r="A44" i="7"/>
  <c r="B43" i="7"/>
  <c r="O37" i="6"/>
  <c r="P37" i="6" s="1"/>
  <c r="N39" i="6"/>
  <c r="H39" i="6"/>
  <c r="J39" i="6" s="1"/>
  <c r="C40" i="6"/>
  <c r="F40" i="6" s="1"/>
  <c r="D39" i="6"/>
  <c r="E39" i="6" s="1"/>
  <c r="A42" i="6"/>
  <c r="B41" i="6"/>
  <c r="M38" i="6"/>
  <c r="G38" i="6"/>
  <c r="I38" i="6" s="1"/>
  <c r="O41" i="7" l="1"/>
  <c r="P41" i="7" s="1"/>
  <c r="C43" i="7"/>
  <c r="F43" i="7" s="1"/>
  <c r="D42" i="7"/>
  <c r="E42" i="7" s="1"/>
  <c r="B44" i="7"/>
  <c r="A45" i="7"/>
  <c r="H42" i="7"/>
  <c r="J42" i="7" s="1"/>
  <c r="O38" i="6"/>
  <c r="P38" i="6" s="1"/>
  <c r="M39" i="6"/>
  <c r="G39" i="6"/>
  <c r="I39" i="6" s="1"/>
  <c r="O39" i="6" s="1"/>
  <c r="P39" i="6" s="1"/>
  <c r="H40" i="6"/>
  <c r="J40" i="6" s="1"/>
  <c r="N40" i="6"/>
  <c r="D40" i="6"/>
  <c r="E40" i="6" s="1"/>
  <c r="C41" i="6"/>
  <c r="F41" i="6" s="1"/>
  <c r="B42" i="6"/>
  <c r="A43" i="6"/>
  <c r="A46" i="7" l="1"/>
  <c r="B45" i="7"/>
  <c r="G42" i="7"/>
  <c r="I42" i="7" s="1"/>
  <c r="O42" i="7"/>
  <c r="D43" i="7"/>
  <c r="E43" i="7" s="1"/>
  <c r="C44" i="7"/>
  <c r="F44" i="7" s="1"/>
  <c r="H43" i="7"/>
  <c r="J43" i="7" s="1"/>
  <c r="H41" i="6"/>
  <c r="J41" i="6" s="1"/>
  <c r="N41" i="6"/>
  <c r="G40" i="6"/>
  <c r="I40" i="6" s="1"/>
  <c r="M40" i="6"/>
  <c r="A44" i="6"/>
  <c r="B43" i="6"/>
  <c r="D41" i="6"/>
  <c r="E41" i="6" s="1"/>
  <c r="C42" i="6"/>
  <c r="F42" i="6" s="1"/>
  <c r="P42" i="7" l="1"/>
  <c r="D44" i="7"/>
  <c r="E44" i="7" s="1"/>
  <c r="O43" i="7"/>
  <c r="G43" i="7"/>
  <c r="I43" i="7" s="1"/>
  <c r="C45" i="7"/>
  <c r="F45" i="7" s="1"/>
  <c r="D45" i="7"/>
  <c r="E45" i="7" s="1"/>
  <c r="H44" i="7"/>
  <c r="J44" i="7" s="1"/>
  <c r="A47" i="7"/>
  <c r="B46" i="7"/>
  <c r="O40" i="6"/>
  <c r="P40" i="6" s="1"/>
  <c r="D42" i="6"/>
  <c r="E42" i="6" s="1"/>
  <c r="C43" i="6"/>
  <c r="F43" i="6" s="1"/>
  <c r="H42" i="6"/>
  <c r="J42" i="6" s="1"/>
  <c r="N42" i="6"/>
  <c r="G41" i="6"/>
  <c r="I41" i="6" s="1"/>
  <c r="M41" i="6"/>
  <c r="B44" i="6"/>
  <c r="A45" i="6"/>
  <c r="P43" i="7" l="1"/>
  <c r="A48" i="7"/>
  <c r="B47" i="7"/>
  <c r="G45" i="7"/>
  <c r="I45" i="7" s="1"/>
  <c r="H45" i="7"/>
  <c r="J45" i="7" s="1"/>
  <c r="C46" i="7"/>
  <c r="F46" i="7" s="1"/>
  <c r="G44" i="7"/>
  <c r="I44" i="7" s="1"/>
  <c r="O44" i="7"/>
  <c r="O41" i="6"/>
  <c r="P41" i="6" s="1"/>
  <c r="A46" i="6"/>
  <c r="B45" i="6"/>
  <c r="C44" i="6"/>
  <c r="F44" i="6" s="1"/>
  <c r="N43" i="6"/>
  <c r="H43" i="6"/>
  <c r="J43" i="6" s="1"/>
  <c r="D43" i="6"/>
  <c r="E43" i="6" s="1"/>
  <c r="M42" i="6"/>
  <c r="G42" i="6"/>
  <c r="I42" i="6" s="1"/>
  <c r="O45" i="7" l="1"/>
  <c r="D46" i="7"/>
  <c r="E46" i="7" s="1"/>
  <c r="C47" i="7"/>
  <c r="F47" i="7" s="1"/>
  <c r="H46" i="7"/>
  <c r="J46" i="7" s="1"/>
  <c r="P45" i="7"/>
  <c r="P44" i="7"/>
  <c r="B48" i="7"/>
  <c r="A49" i="7"/>
  <c r="O42" i="6"/>
  <c r="P42" i="6" s="1"/>
  <c r="C45" i="6"/>
  <c r="F45" i="6" s="1"/>
  <c r="G43" i="6"/>
  <c r="I43" i="6" s="1"/>
  <c r="M43" i="6"/>
  <c r="N44" i="6"/>
  <c r="H44" i="6"/>
  <c r="J44" i="6" s="1"/>
  <c r="D44" i="6"/>
  <c r="E44" i="6" s="1"/>
  <c r="B46" i="6"/>
  <c r="A47" i="6"/>
  <c r="H47" i="7" l="1"/>
  <c r="J47" i="7" s="1"/>
  <c r="C48" i="7"/>
  <c r="F48" i="7" s="1"/>
  <c r="D47" i="7"/>
  <c r="E47" i="7" s="1"/>
  <c r="B49" i="7"/>
  <c r="A50" i="7"/>
  <c r="G46" i="7"/>
  <c r="I46" i="7" s="1"/>
  <c r="O46" i="7"/>
  <c r="O43" i="6"/>
  <c r="P43" i="6" s="1"/>
  <c r="B47" i="6"/>
  <c r="A48" i="6"/>
  <c r="C46" i="6"/>
  <c r="F46" i="6" s="1"/>
  <c r="G44" i="6"/>
  <c r="I44" i="6" s="1"/>
  <c r="M44" i="6"/>
  <c r="H45" i="6"/>
  <c r="J45" i="6" s="1"/>
  <c r="N45" i="6"/>
  <c r="D45" i="6"/>
  <c r="E45" i="6" s="1"/>
  <c r="P46" i="7" l="1"/>
  <c r="A51" i="7"/>
  <c r="B50" i="7"/>
  <c r="O47" i="7"/>
  <c r="G47" i="7"/>
  <c r="I47" i="7" s="1"/>
  <c r="D48" i="7"/>
  <c r="E48" i="7" s="1"/>
  <c r="C49" i="7"/>
  <c r="F49" i="7" s="1"/>
  <c r="H48" i="7"/>
  <c r="J48" i="7" s="1"/>
  <c r="O44" i="6"/>
  <c r="P44" i="6" s="1"/>
  <c r="M45" i="6"/>
  <c r="G45" i="6"/>
  <c r="I45" i="6" s="1"/>
  <c r="N46" i="6"/>
  <c r="H46" i="6"/>
  <c r="J46" i="6" s="1"/>
  <c r="D46" i="6"/>
  <c r="E46" i="6" s="1"/>
  <c r="A49" i="6"/>
  <c r="B48" i="6"/>
  <c r="C47" i="6"/>
  <c r="F47" i="6" s="1"/>
  <c r="P47" i="7" l="1"/>
  <c r="D49" i="7"/>
  <c r="E49" i="7" s="1"/>
  <c r="O48" i="7"/>
  <c r="G48" i="7"/>
  <c r="I48" i="7" s="1"/>
  <c r="C50" i="7"/>
  <c r="F50" i="7" s="1"/>
  <c r="A52" i="7"/>
  <c r="B51" i="7"/>
  <c r="H49" i="7"/>
  <c r="J49" i="7" s="1"/>
  <c r="D47" i="6"/>
  <c r="E47" i="6" s="1"/>
  <c r="C48" i="6"/>
  <c r="F48" i="6" s="1"/>
  <c r="M46" i="6"/>
  <c r="G46" i="6"/>
  <c r="I46" i="6" s="1"/>
  <c r="B49" i="6"/>
  <c r="A50" i="6"/>
  <c r="O45" i="6"/>
  <c r="P45" i="6" s="1"/>
  <c r="H47" i="6"/>
  <c r="J47" i="6" s="1"/>
  <c r="N47" i="6"/>
  <c r="P48" i="7" l="1"/>
  <c r="D50" i="7"/>
  <c r="E50" i="7" s="1"/>
  <c r="G49" i="7"/>
  <c r="I49" i="7" s="1"/>
  <c r="O49" i="7"/>
  <c r="D51" i="7"/>
  <c r="E51" i="7" s="1"/>
  <c r="C51" i="7"/>
  <c r="F51" i="7" s="1"/>
  <c r="A53" i="7"/>
  <c r="B52" i="7"/>
  <c r="H50" i="7"/>
  <c r="J50" i="7" s="1"/>
  <c r="O46" i="6"/>
  <c r="P46" i="6" s="1"/>
  <c r="A51" i="6"/>
  <c r="B50" i="6"/>
  <c r="C49" i="6"/>
  <c r="F49" i="6" s="1"/>
  <c r="H48" i="6"/>
  <c r="J48" i="6" s="1"/>
  <c r="N48" i="6"/>
  <c r="D48" i="6"/>
  <c r="E48" i="6" s="1"/>
  <c r="G47" i="6"/>
  <c r="I47" i="6" s="1"/>
  <c r="M47" i="6"/>
  <c r="P49" i="7" l="1"/>
  <c r="B53" i="7"/>
  <c r="A54" i="7"/>
  <c r="H51" i="7"/>
  <c r="J51" i="7" s="1"/>
  <c r="G50" i="7"/>
  <c r="I50" i="7" s="1"/>
  <c r="O50" i="7"/>
  <c r="C52" i="7"/>
  <c r="F52" i="7" s="1"/>
  <c r="D52" i="7"/>
  <c r="E52" i="7" s="1"/>
  <c r="G51" i="7"/>
  <c r="I51" i="7" s="1"/>
  <c r="O47" i="6"/>
  <c r="P47" i="6" s="1"/>
  <c r="M48" i="6"/>
  <c r="G48" i="6"/>
  <c r="I48" i="6" s="1"/>
  <c r="O48" i="6" s="1"/>
  <c r="P48" i="6" s="1"/>
  <c r="N49" i="6"/>
  <c r="H49" i="6"/>
  <c r="J49" i="6" s="1"/>
  <c r="D49" i="6"/>
  <c r="E49" i="6" s="1"/>
  <c r="C50" i="6"/>
  <c r="F50" i="6" s="1"/>
  <c r="B51" i="6"/>
  <c r="A52" i="6"/>
  <c r="O51" i="7" l="1"/>
  <c r="P51" i="7" s="1"/>
  <c r="B54" i="7"/>
  <c r="A55" i="7"/>
  <c r="C53" i="7"/>
  <c r="F53" i="7" s="1"/>
  <c r="H52" i="7"/>
  <c r="J52" i="7" s="1"/>
  <c r="G52" i="7"/>
  <c r="I52" i="7" s="1"/>
  <c r="O52" i="7"/>
  <c r="P50" i="7"/>
  <c r="A53" i="6"/>
  <c r="B52" i="6"/>
  <c r="C51" i="6"/>
  <c r="F51" i="6" s="1"/>
  <c r="D50" i="6"/>
  <c r="E50" i="6" s="1"/>
  <c r="G49" i="6"/>
  <c r="I49" i="6" s="1"/>
  <c r="M49" i="6"/>
  <c r="H50" i="6"/>
  <c r="J50" i="6" s="1"/>
  <c r="N50" i="6"/>
  <c r="A56" i="7" l="1"/>
  <c r="B55" i="7"/>
  <c r="D53" i="7"/>
  <c r="E53" i="7" s="1"/>
  <c r="C54" i="7"/>
  <c r="F54" i="7" s="1"/>
  <c r="P52" i="7"/>
  <c r="H53" i="7"/>
  <c r="J53" i="7" s="1"/>
  <c r="O49" i="6"/>
  <c r="P49" i="6" s="1"/>
  <c r="H51" i="6"/>
  <c r="J51" i="6" s="1"/>
  <c r="N51" i="6"/>
  <c r="G50" i="6"/>
  <c r="I50" i="6" s="1"/>
  <c r="M50" i="6"/>
  <c r="D51" i="6"/>
  <c r="E51" i="6" s="1"/>
  <c r="C52" i="6"/>
  <c r="F52" i="6" s="1"/>
  <c r="B53" i="6"/>
  <c r="A54" i="6"/>
  <c r="C55" i="7" l="1"/>
  <c r="F55" i="7" s="1"/>
  <c r="B56" i="7"/>
  <c r="A57" i="7"/>
  <c r="H54" i="7"/>
  <c r="J54" i="7" s="1"/>
  <c r="D54" i="7"/>
  <c r="E54" i="7" s="1"/>
  <c r="O53" i="7"/>
  <c r="G53" i="7"/>
  <c r="I53" i="7" s="1"/>
  <c r="O50" i="6"/>
  <c r="P50" i="6" s="1"/>
  <c r="C53" i="6"/>
  <c r="F53" i="6" s="1"/>
  <c r="H52" i="6"/>
  <c r="J52" i="6" s="1"/>
  <c r="N52" i="6"/>
  <c r="M51" i="6"/>
  <c r="G51" i="6"/>
  <c r="I51" i="6" s="1"/>
  <c r="A55" i="6"/>
  <c r="B54" i="6"/>
  <c r="D52" i="6"/>
  <c r="E52" i="6" s="1"/>
  <c r="O54" i="7" l="1"/>
  <c r="G54" i="7"/>
  <c r="I54" i="7" s="1"/>
  <c r="P54" i="7" s="1"/>
  <c r="C56" i="7"/>
  <c r="F56" i="7" s="1"/>
  <c r="B57" i="7"/>
  <c r="A58" i="7"/>
  <c r="H55" i="7"/>
  <c r="J55" i="7" s="1"/>
  <c r="P53" i="7"/>
  <c r="D55" i="7"/>
  <c r="E55" i="7" s="1"/>
  <c r="O51" i="6"/>
  <c r="P51" i="6" s="1"/>
  <c r="M52" i="6"/>
  <c r="G52" i="6"/>
  <c r="I52" i="6" s="1"/>
  <c r="O52" i="6" s="1"/>
  <c r="P52" i="6" s="1"/>
  <c r="C54" i="6"/>
  <c r="F54" i="6" s="1"/>
  <c r="B55" i="6"/>
  <c r="A56" i="6"/>
  <c r="N53" i="6"/>
  <c r="H53" i="6"/>
  <c r="J53" i="6" s="1"/>
  <c r="D53" i="6"/>
  <c r="E53" i="6" s="1"/>
  <c r="O55" i="7" l="1"/>
  <c r="G55" i="7"/>
  <c r="I55" i="7" s="1"/>
  <c r="C57" i="7"/>
  <c r="F57" i="7" s="1"/>
  <c r="D57" i="7"/>
  <c r="E57" i="7" s="1"/>
  <c r="B58" i="7"/>
  <c r="A59" i="7"/>
  <c r="H56" i="7"/>
  <c r="J56" i="7" s="1"/>
  <c r="D56" i="7"/>
  <c r="E56" i="7" s="1"/>
  <c r="B56" i="6"/>
  <c r="A57" i="6"/>
  <c r="C55" i="6"/>
  <c r="F55" i="6" s="1"/>
  <c r="M53" i="6"/>
  <c r="G53" i="6"/>
  <c r="I53" i="6" s="1"/>
  <c r="O53" i="6" s="1"/>
  <c r="P53" i="6" s="1"/>
  <c r="H54" i="6"/>
  <c r="J54" i="6" s="1"/>
  <c r="N54" i="6"/>
  <c r="D54" i="6"/>
  <c r="E54" i="6" s="1"/>
  <c r="P55" i="7" l="1"/>
  <c r="O56" i="7"/>
  <c r="G56" i="7"/>
  <c r="I56" i="7" s="1"/>
  <c r="C58" i="7"/>
  <c r="F58" i="7" s="1"/>
  <c r="B59" i="7"/>
  <c r="A60" i="7"/>
  <c r="G57" i="7"/>
  <c r="I57" i="7" s="1"/>
  <c r="O57" i="7"/>
  <c r="H57" i="7"/>
  <c r="J57" i="7" s="1"/>
  <c r="G54" i="6"/>
  <c r="I54" i="6" s="1"/>
  <c r="M54" i="6"/>
  <c r="N55" i="6"/>
  <c r="H55" i="6"/>
  <c r="J55" i="6" s="1"/>
  <c r="D55" i="6"/>
  <c r="E55" i="6" s="1"/>
  <c r="A58" i="6"/>
  <c r="B57" i="6"/>
  <c r="C56" i="6"/>
  <c r="F56" i="6" s="1"/>
  <c r="P56" i="7" l="1"/>
  <c r="P57" i="7"/>
  <c r="D59" i="7"/>
  <c r="E59" i="7" s="1"/>
  <c r="C59" i="7"/>
  <c r="F59" i="7" s="1"/>
  <c r="B60" i="7"/>
  <c r="A61" i="7"/>
  <c r="H58" i="7"/>
  <c r="D58" i="7"/>
  <c r="E58" i="7" s="1"/>
  <c r="O54" i="6"/>
  <c r="P54" i="6" s="1"/>
  <c r="D56" i="6"/>
  <c r="E56" i="6" s="1"/>
  <c r="C57" i="6"/>
  <c r="F57" i="6" s="1"/>
  <c r="M55" i="6"/>
  <c r="G55" i="6"/>
  <c r="I55" i="6" s="1"/>
  <c r="N56" i="6"/>
  <c r="H56" i="6"/>
  <c r="J56" i="6" s="1"/>
  <c r="B58" i="6"/>
  <c r="A59" i="6"/>
  <c r="G58" i="7" l="1"/>
  <c r="O58" i="7"/>
  <c r="B61" i="7"/>
  <c r="A62" i="7"/>
  <c r="G59" i="7"/>
  <c r="L58" i="7"/>
  <c r="J58" i="7"/>
  <c r="C60" i="7"/>
  <c r="F60" i="7" s="1"/>
  <c r="H59" i="7"/>
  <c r="O55" i="6"/>
  <c r="P55" i="6" s="1"/>
  <c r="A60" i="6"/>
  <c r="B59" i="6"/>
  <c r="C58" i="6"/>
  <c r="F58" i="6" s="1"/>
  <c r="H57" i="6"/>
  <c r="J57" i="6" s="1"/>
  <c r="N57" i="6"/>
  <c r="D57" i="6"/>
  <c r="E57" i="6" s="1"/>
  <c r="M56" i="6"/>
  <c r="G56" i="6"/>
  <c r="I56" i="6" s="1"/>
  <c r="O56" i="6" s="1"/>
  <c r="P56" i="6" s="1"/>
  <c r="O59" i="7" l="1"/>
  <c r="H60" i="7"/>
  <c r="D60" i="7"/>
  <c r="E60" i="7" s="1"/>
  <c r="I58" i="7"/>
  <c r="K58" i="7"/>
  <c r="L59" i="7"/>
  <c r="J59" i="7"/>
  <c r="K59" i="7"/>
  <c r="I59" i="7"/>
  <c r="B62" i="7"/>
  <c r="A63" i="7"/>
  <c r="C61" i="7"/>
  <c r="F61" i="7" s="1"/>
  <c r="M57" i="6"/>
  <c r="G57" i="6"/>
  <c r="I57" i="6" s="1"/>
  <c r="O57" i="6" s="1"/>
  <c r="P57" i="6" s="1"/>
  <c r="H58" i="6"/>
  <c r="N58" i="6"/>
  <c r="D58" i="6"/>
  <c r="E58" i="6" s="1"/>
  <c r="C59" i="6"/>
  <c r="F59" i="6" s="1"/>
  <c r="B60" i="6"/>
  <c r="A61" i="6"/>
  <c r="P58" i="7" l="1"/>
  <c r="C62" i="7"/>
  <c r="F62" i="7" s="1"/>
  <c r="P59" i="7"/>
  <c r="J60" i="7"/>
  <c r="L60" i="7"/>
  <c r="H61" i="7"/>
  <c r="D61" i="7"/>
  <c r="E61" i="7" s="1"/>
  <c r="B63" i="7"/>
  <c r="A64" i="7"/>
  <c r="O60" i="7"/>
  <c r="G60" i="7"/>
  <c r="C60" i="6"/>
  <c r="F60" i="6" s="1"/>
  <c r="D60" i="6"/>
  <c r="E60" i="6" s="1"/>
  <c r="N59" i="6"/>
  <c r="H59" i="6"/>
  <c r="A62" i="6"/>
  <c r="B61" i="6"/>
  <c r="D59" i="6"/>
  <c r="E59" i="6" s="1"/>
  <c r="M58" i="6"/>
  <c r="G58" i="6"/>
  <c r="J58" i="6"/>
  <c r="L58" i="6"/>
  <c r="C63" i="7" l="1"/>
  <c r="F63" i="7" s="1"/>
  <c r="D62" i="7"/>
  <c r="E62" i="7" s="1"/>
  <c r="G61" i="7"/>
  <c r="O61" i="7"/>
  <c r="J61" i="7"/>
  <c r="L61" i="7"/>
  <c r="H62" i="7"/>
  <c r="K60" i="7"/>
  <c r="I60" i="7"/>
  <c r="P60" i="7" s="1"/>
  <c r="B64" i="7"/>
  <c r="A65" i="7"/>
  <c r="I58" i="6"/>
  <c r="K58" i="6"/>
  <c r="G59" i="6"/>
  <c r="M59" i="6"/>
  <c r="B62" i="6"/>
  <c r="A63" i="6"/>
  <c r="M60" i="6"/>
  <c r="G60" i="6"/>
  <c r="C61" i="6"/>
  <c r="F61" i="6" s="1"/>
  <c r="J59" i="6"/>
  <c r="L59" i="6"/>
  <c r="H60" i="6"/>
  <c r="N60" i="6"/>
  <c r="C64" i="7" l="1"/>
  <c r="F64" i="7" s="1"/>
  <c r="G62" i="7"/>
  <c r="O62" i="7"/>
  <c r="H63" i="7"/>
  <c r="J62" i="7"/>
  <c r="L62" i="7"/>
  <c r="B65" i="7"/>
  <c r="A66" i="7"/>
  <c r="K61" i="7"/>
  <c r="I61" i="7"/>
  <c r="P61" i="7" s="1"/>
  <c r="D63" i="7"/>
  <c r="E63" i="7" s="1"/>
  <c r="J60" i="6"/>
  <c r="L60" i="6"/>
  <c r="I60" i="6"/>
  <c r="K60" i="6"/>
  <c r="D61" i="6"/>
  <c r="E61" i="6" s="1"/>
  <c r="H61" i="6"/>
  <c r="N61" i="6"/>
  <c r="A64" i="6"/>
  <c r="B63" i="6"/>
  <c r="C62" i="6"/>
  <c r="F62" i="6" s="1"/>
  <c r="I59" i="6"/>
  <c r="K59" i="6"/>
  <c r="O58" i="6"/>
  <c r="P58" i="6" s="1"/>
  <c r="H64" i="7" l="1"/>
  <c r="G63" i="7"/>
  <c r="O63" i="7"/>
  <c r="L63" i="7"/>
  <c r="J63" i="7"/>
  <c r="I62" i="7"/>
  <c r="K62" i="7"/>
  <c r="B66" i="7"/>
  <c r="A67" i="7"/>
  <c r="C65" i="7"/>
  <c r="F65" i="7" s="1"/>
  <c r="D64" i="7"/>
  <c r="E64" i="7" s="1"/>
  <c r="O59" i="6"/>
  <c r="P59" i="6" s="1"/>
  <c r="O60" i="6"/>
  <c r="P60" i="6" s="1"/>
  <c r="C63" i="6"/>
  <c r="F63" i="6" s="1"/>
  <c r="D62" i="6"/>
  <c r="E62" i="6" s="1"/>
  <c r="L61" i="6"/>
  <c r="J61" i="6"/>
  <c r="H62" i="6"/>
  <c r="N62" i="6"/>
  <c r="B64" i="6"/>
  <c r="A65" i="6"/>
  <c r="G61" i="6"/>
  <c r="M61" i="6"/>
  <c r="P62" i="7" l="1"/>
  <c r="O64" i="7"/>
  <c r="G64" i="7"/>
  <c r="H65" i="7"/>
  <c r="D65" i="7"/>
  <c r="E65" i="7" s="1"/>
  <c r="K63" i="7"/>
  <c r="I63" i="7"/>
  <c r="B67" i="7"/>
  <c r="A68" i="7"/>
  <c r="C66" i="7"/>
  <c r="F66" i="7" s="1"/>
  <c r="J64" i="7"/>
  <c r="L64" i="7"/>
  <c r="I61" i="6"/>
  <c r="K61" i="6"/>
  <c r="C64" i="6"/>
  <c r="F64" i="6" s="1"/>
  <c r="D64" i="6"/>
  <c r="E64" i="6" s="1"/>
  <c r="M62" i="6"/>
  <c r="G62" i="6"/>
  <c r="A66" i="6"/>
  <c r="B65" i="6"/>
  <c r="L62" i="6"/>
  <c r="J62" i="6"/>
  <c r="H63" i="6"/>
  <c r="N63" i="6"/>
  <c r="D63" i="6"/>
  <c r="E63" i="6" s="1"/>
  <c r="P63" i="7" l="1"/>
  <c r="O65" i="7"/>
  <c r="G65" i="7"/>
  <c r="C67" i="7"/>
  <c r="F67" i="7" s="1"/>
  <c r="H66" i="7"/>
  <c r="K64" i="7"/>
  <c r="I64" i="7"/>
  <c r="P64" i="7" s="1"/>
  <c r="L65" i="7"/>
  <c r="J65" i="7"/>
  <c r="D66" i="7"/>
  <c r="E66" i="7" s="1"/>
  <c r="B68" i="7"/>
  <c r="A69" i="7"/>
  <c r="C65" i="6"/>
  <c r="F65" i="6" s="1"/>
  <c r="G63" i="6"/>
  <c r="M63" i="6"/>
  <c r="B66" i="6"/>
  <c r="A67" i="6"/>
  <c r="M64" i="6"/>
  <c r="G64" i="6"/>
  <c r="J63" i="6"/>
  <c r="L63" i="6"/>
  <c r="I62" i="6"/>
  <c r="O62" i="6" s="1"/>
  <c r="P62" i="6" s="1"/>
  <c r="K62" i="6"/>
  <c r="H64" i="6"/>
  <c r="N64" i="6"/>
  <c r="O61" i="6"/>
  <c r="P61" i="6" s="1"/>
  <c r="H67" i="7" l="1"/>
  <c r="L66" i="7"/>
  <c r="J66" i="7"/>
  <c r="O66" i="7"/>
  <c r="G66" i="7"/>
  <c r="K65" i="7"/>
  <c r="I65" i="7"/>
  <c r="P65" i="7" s="1"/>
  <c r="B69" i="7"/>
  <c r="A70" i="7"/>
  <c r="C68" i="7"/>
  <c r="F68" i="7" s="1"/>
  <c r="D67" i="7"/>
  <c r="E67" i="7" s="1"/>
  <c r="A68" i="6"/>
  <c r="B67" i="6"/>
  <c r="L64" i="6"/>
  <c r="J64" i="6"/>
  <c r="I63" i="6"/>
  <c r="K63" i="6"/>
  <c r="I64" i="6"/>
  <c r="K64" i="6"/>
  <c r="C66" i="6"/>
  <c r="F66" i="6" s="1"/>
  <c r="N65" i="6"/>
  <c r="H65" i="6"/>
  <c r="D65" i="6"/>
  <c r="E65" i="6" s="1"/>
  <c r="O67" i="7" l="1"/>
  <c r="G67" i="7"/>
  <c r="K66" i="7"/>
  <c r="I66" i="7"/>
  <c r="P66" i="7" s="1"/>
  <c r="H68" i="7"/>
  <c r="D68" i="7"/>
  <c r="E68" i="7" s="1"/>
  <c r="B70" i="7"/>
  <c r="A71" i="7"/>
  <c r="C69" i="7"/>
  <c r="F69" i="7" s="1"/>
  <c r="L67" i="7"/>
  <c r="J67" i="7"/>
  <c r="H66" i="6"/>
  <c r="N66" i="6"/>
  <c r="L65" i="6"/>
  <c r="J65" i="6"/>
  <c r="D66" i="6"/>
  <c r="E66" i="6" s="1"/>
  <c r="O64" i="6"/>
  <c r="P64" i="6" s="1"/>
  <c r="G65" i="6"/>
  <c r="M65" i="6"/>
  <c r="O63" i="6"/>
  <c r="P63" i="6" s="1"/>
  <c r="C67" i="6"/>
  <c r="F67" i="6" s="1"/>
  <c r="B68" i="6"/>
  <c r="A69" i="6"/>
  <c r="J68" i="7" l="1"/>
  <c r="L68" i="7"/>
  <c r="C70" i="7"/>
  <c r="F70" i="7" s="1"/>
  <c r="H69" i="7"/>
  <c r="D69" i="7"/>
  <c r="E69" i="7" s="1"/>
  <c r="K67" i="7"/>
  <c r="I67" i="7"/>
  <c r="O68" i="7"/>
  <c r="G68" i="7"/>
  <c r="B71" i="7"/>
  <c r="A72" i="7"/>
  <c r="N67" i="6"/>
  <c r="H67" i="6"/>
  <c r="A70" i="6"/>
  <c r="B69" i="6"/>
  <c r="C68" i="6"/>
  <c r="F68" i="6" s="1"/>
  <c r="D67" i="6"/>
  <c r="E67" i="6" s="1"/>
  <c r="K65" i="6"/>
  <c r="I65" i="6"/>
  <c r="M66" i="6"/>
  <c r="G66" i="6"/>
  <c r="L66" i="6"/>
  <c r="J66" i="6"/>
  <c r="L69" i="7" l="1"/>
  <c r="J69" i="7"/>
  <c r="H70" i="7"/>
  <c r="D70" i="7"/>
  <c r="E70" i="7" s="1"/>
  <c r="C71" i="7"/>
  <c r="F71" i="7" s="1"/>
  <c r="G69" i="7"/>
  <c r="O69" i="7"/>
  <c r="B72" i="7"/>
  <c r="A73" i="7"/>
  <c r="I68" i="7"/>
  <c r="K68" i="7"/>
  <c r="P67" i="7"/>
  <c r="I66" i="6"/>
  <c r="K66" i="6"/>
  <c r="M67" i="6"/>
  <c r="G67" i="6"/>
  <c r="D68" i="6"/>
  <c r="E68" i="6" s="1"/>
  <c r="B70" i="6"/>
  <c r="A71" i="6"/>
  <c r="O65" i="6"/>
  <c r="P65" i="6" s="1"/>
  <c r="H68" i="6"/>
  <c r="N68" i="6"/>
  <c r="C69" i="6"/>
  <c r="F69" i="6" s="1"/>
  <c r="J67" i="6"/>
  <c r="L67" i="6"/>
  <c r="H71" i="7" l="1"/>
  <c r="P68" i="7"/>
  <c r="B73" i="7"/>
  <c r="A74" i="7"/>
  <c r="K69" i="7"/>
  <c r="I69" i="7"/>
  <c r="P69" i="7" s="1"/>
  <c r="D71" i="7"/>
  <c r="E71" i="7" s="1"/>
  <c r="G70" i="7"/>
  <c r="O70" i="7"/>
  <c r="L70" i="7"/>
  <c r="J70" i="7"/>
  <c r="C72" i="7"/>
  <c r="F72" i="7" s="1"/>
  <c r="L68" i="6"/>
  <c r="J68" i="6"/>
  <c r="C70" i="6"/>
  <c r="F70" i="6" s="1"/>
  <c r="D70" i="6"/>
  <c r="E70" i="6" s="1"/>
  <c r="N69" i="6"/>
  <c r="H69" i="6"/>
  <c r="D69" i="6"/>
  <c r="E69" i="6" s="1"/>
  <c r="I67" i="6"/>
  <c r="K67" i="6"/>
  <c r="A72" i="6"/>
  <c r="B71" i="6"/>
  <c r="M68" i="6"/>
  <c r="G68" i="6"/>
  <c r="O66" i="6"/>
  <c r="P66" i="6" s="1"/>
  <c r="H72" i="7" l="1"/>
  <c r="B74" i="7"/>
  <c r="A75" i="7"/>
  <c r="C73" i="7"/>
  <c r="F73" i="7" s="1"/>
  <c r="L71" i="7"/>
  <c r="J71" i="7"/>
  <c r="G71" i="7"/>
  <c r="O71" i="7"/>
  <c r="D72" i="7"/>
  <c r="E72" i="7" s="1"/>
  <c r="K70" i="7"/>
  <c r="I70" i="7"/>
  <c r="P70" i="7" s="1"/>
  <c r="O67" i="6"/>
  <c r="P67" i="6" s="1"/>
  <c r="B72" i="6"/>
  <c r="A73" i="6"/>
  <c r="J69" i="6"/>
  <c r="L69" i="6"/>
  <c r="I68" i="6"/>
  <c r="O68" i="6" s="1"/>
  <c r="P68" i="6" s="1"/>
  <c r="K68" i="6"/>
  <c r="C71" i="6"/>
  <c r="F71" i="6" s="1"/>
  <c r="M69" i="6"/>
  <c r="G69" i="6"/>
  <c r="M70" i="6"/>
  <c r="G70" i="6"/>
  <c r="H70" i="6"/>
  <c r="N70" i="6"/>
  <c r="H73" i="7" l="1"/>
  <c r="D73" i="7"/>
  <c r="E73" i="7" s="1"/>
  <c r="C74" i="7"/>
  <c r="F74" i="7" s="1"/>
  <c r="A76" i="7"/>
  <c r="B75" i="7"/>
  <c r="O72" i="7"/>
  <c r="G72" i="7"/>
  <c r="K71" i="7"/>
  <c r="I71" i="7"/>
  <c r="P71" i="7" s="1"/>
  <c r="L72" i="7"/>
  <c r="J72" i="7"/>
  <c r="I69" i="6"/>
  <c r="K69" i="6"/>
  <c r="D71" i="6"/>
  <c r="E71" i="6" s="1"/>
  <c r="L70" i="6"/>
  <c r="J70" i="6"/>
  <c r="N71" i="6"/>
  <c r="H71" i="6"/>
  <c r="I70" i="6"/>
  <c r="K70" i="6"/>
  <c r="A74" i="6"/>
  <c r="B73" i="6"/>
  <c r="C72" i="6"/>
  <c r="F72" i="6" s="1"/>
  <c r="A77" i="7" l="1"/>
  <c r="B76" i="7"/>
  <c r="H74" i="7"/>
  <c r="D74" i="7"/>
  <c r="E74" i="7" s="1"/>
  <c r="C75" i="7"/>
  <c r="F75" i="7" s="1"/>
  <c r="O73" i="7"/>
  <c r="G73" i="7"/>
  <c r="K72" i="7"/>
  <c r="I72" i="7"/>
  <c r="P72" i="7" s="1"/>
  <c r="L73" i="7"/>
  <c r="J73" i="7"/>
  <c r="B74" i="6"/>
  <c r="A75" i="6"/>
  <c r="M71" i="6"/>
  <c r="G71" i="6"/>
  <c r="C73" i="6"/>
  <c r="F73" i="6" s="1"/>
  <c r="L71" i="6"/>
  <c r="J71" i="6"/>
  <c r="H72" i="6"/>
  <c r="N72" i="6"/>
  <c r="D72" i="6"/>
  <c r="E72" i="6" s="1"/>
  <c r="O70" i="6"/>
  <c r="P70" i="6" s="1"/>
  <c r="O69" i="6"/>
  <c r="P69" i="6" s="1"/>
  <c r="D75" i="7" l="1"/>
  <c r="E75" i="7" s="1"/>
  <c r="L74" i="7"/>
  <c r="J74" i="7"/>
  <c r="C76" i="7"/>
  <c r="F76" i="7" s="1"/>
  <c r="H75" i="7"/>
  <c r="O74" i="7"/>
  <c r="G74" i="7"/>
  <c r="K73" i="7"/>
  <c r="I73" i="7"/>
  <c r="P73" i="7" s="1"/>
  <c r="A78" i="7"/>
  <c r="B77" i="7"/>
  <c r="M72" i="6"/>
  <c r="G72" i="6"/>
  <c r="N73" i="6"/>
  <c r="H73" i="6"/>
  <c r="D73" i="6"/>
  <c r="E73" i="6" s="1"/>
  <c r="A76" i="6"/>
  <c r="B75" i="6"/>
  <c r="L72" i="6"/>
  <c r="J72" i="6"/>
  <c r="K71" i="6"/>
  <c r="I71" i="6"/>
  <c r="O71" i="6" s="1"/>
  <c r="P71" i="6" s="1"/>
  <c r="C74" i="6"/>
  <c r="F74" i="6" s="1"/>
  <c r="D77" i="7" l="1"/>
  <c r="E77" i="7" s="1"/>
  <c r="C77" i="7"/>
  <c r="F77" i="7" s="1"/>
  <c r="J75" i="7"/>
  <c r="L75" i="7"/>
  <c r="H76" i="7"/>
  <c r="A79" i="7"/>
  <c r="B78" i="7"/>
  <c r="D76" i="7"/>
  <c r="E76" i="7" s="1"/>
  <c r="K74" i="7"/>
  <c r="I74" i="7"/>
  <c r="P74" i="7" s="1"/>
  <c r="G75" i="7"/>
  <c r="O75" i="7"/>
  <c r="D74" i="6"/>
  <c r="E74" i="6" s="1"/>
  <c r="C75" i="6"/>
  <c r="F75" i="6" s="1"/>
  <c r="M73" i="6"/>
  <c r="G73" i="6"/>
  <c r="H74" i="6"/>
  <c r="N74" i="6"/>
  <c r="B76" i="6"/>
  <c r="A77" i="6"/>
  <c r="J73" i="6"/>
  <c r="L73" i="6"/>
  <c r="I72" i="6"/>
  <c r="K72" i="6"/>
  <c r="G77" i="7" l="1"/>
  <c r="C78" i="7"/>
  <c r="F78" i="7" s="1"/>
  <c r="L76" i="7"/>
  <c r="J76" i="7"/>
  <c r="O76" i="7"/>
  <c r="G76" i="7"/>
  <c r="A80" i="7"/>
  <c r="B79" i="7"/>
  <c r="I75" i="7"/>
  <c r="K75" i="7"/>
  <c r="H77" i="7"/>
  <c r="O72" i="6"/>
  <c r="P72" i="6" s="1"/>
  <c r="L74" i="6"/>
  <c r="J74" i="6"/>
  <c r="A78" i="6"/>
  <c r="B77" i="6"/>
  <c r="K73" i="6"/>
  <c r="I73" i="6"/>
  <c r="O73" i="6" s="1"/>
  <c r="P73" i="6" s="1"/>
  <c r="C76" i="6"/>
  <c r="F76" i="6" s="1"/>
  <c r="N75" i="6"/>
  <c r="H75" i="6"/>
  <c r="D75" i="6"/>
  <c r="E75" i="6" s="1"/>
  <c r="M74" i="6"/>
  <c r="G74" i="6"/>
  <c r="O77" i="7" l="1"/>
  <c r="A81" i="7"/>
  <c r="B80" i="7"/>
  <c r="H78" i="7"/>
  <c r="K76" i="7"/>
  <c r="I76" i="7"/>
  <c r="J77" i="7"/>
  <c r="L77" i="7"/>
  <c r="P75" i="7"/>
  <c r="D78" i="7"/>
  <c r="E78" i="7" s="1"/>
  <c r="C79" i="7"/>
  <c r="F79" i="7" s="1"/>
  <c r="I77" i="7"/>
  <c r="K77" i="7"/>
  <c r="J75" i="6"/>
  <c r="L75" i="6"/>
  <c r="I74" i="6"/>
  <c r="K74" i="6"/>
  <c r="D76" i="6"/>
  <c r="E76" i="6" s="1"/>
  <c r="M75" i="6"/>
  <c r="G75" i="6"/>
  <c r="H76" i="6"/>
  <c r="N76" i="6"/>
  <c r="C77" i="6"/>
  <c r="F77" i="6" s="1"/>
  <c r="B78" i="6"/>
  <c r="A79" i="6"/>
  <c r="P77" i="7" l="1"/>
  <c r="D79" i="7"/>
  <c r="E79" i="7" s="1"/>
  <c r="P76" i="7"/>
  <c r="H79" i="7"/>
  <c r="L78" i="7"/>
  <c r="J78" i="7"/>
  <c r="G78" i="7"/>
  <c r="O78" i="7"/>
  <c r="C80" i="7"/>
  <c r="F80" i="7" s="1"/>
  <c r="A82" i="7"/>
  <c r="B81" i="7"/>
  <c r="A80" i="6"/>
  <c r="B79" i="6"/>
  <c r="D77" i="6"/>
  <c r="E77" i="6" s="1"/>
  <c r="M76" i="6"/>
  <c r="G76" i="6"/>
  <c r="N77" i="6"/>
  <c r="H77" i="6"/>
  <c r="K75" i="6"/>
  <c r="I75" i="6"/>
  <c r="O75" i="6" s="1"/>
  <c r="P75" i="6" s="1"/>
  <c r="C78" i="6"/>
  <c r="F78" i="6" s="1"/>
  <c r="L76" i="6"/>
  <c r="J76" i="6"/>
  <c r="O74" i="6"/>
  <c r="P74" i="6" s="1"/>
  <c r="J79" i="7" l="1"/>
  <c r="L79" i="7"/>
  <c r="K78" i="7"/>
  <c r="I78" i="7"/>
  <c r="P78" i="7" s="1"/>
  <c r="D80" i="7"/>
  <c r="E80" i="7" s="1"/>
  <c r="O79" i="7"/>
  <c r="G79" i="7"/>
  <c r="C81" i="7"/>
  <c r="F81" i="7" s="1"/>
  <c r="A83" i="7"/>
  <c r="B82" i="7"/>
  <c r="H80" i="7"/>
  <c r="D78" i="6"/>
  <c r="E78" i="6" s="1"/>
  <c r="J77" i="6"/>
  <c r="L77" i="6"/>
  <c r="H78" i="6"/>
  <c r="N78" i="6"/>
  <c r="I76" i="6"/>
  <c r="K76" i="6"/>
  <c r="M77" i="6"/>
  <c r="G77" i="6"/>
  <c r="C79" i="6"/>
  <c r="F79" i="6" s="1"/>
  <c r="B80" i="6"/>
  <c r="A81" i="6"/>
  <c r="O80" i="7" l="1"/>
  <c r="G80" i="7"/>
  <c r="H81" i="7"/>
  <c r="K79" i="7"/>
  <c r="I79" i="7"/>
  <c r="P79" i="7" s="1"/>
  <c r="D81" i="7"/>
  <c r="E81" i="7" s="1"/>
  <c r="J80" i="7"/>
  <c r="L80" i="7"/>
  <c r="C82" i="7"/>
  <c r="F82" i="7" s="1"/>
  <c r="A84" i="7"/>
  <c r="B83" i="7"/>
  <c r="O76" i="6"/>
  <c r="P76" i="6" s="1"/>
  <c r="C80" i="6"/>
  <c r="F80" i="6" s="1"/>
  <c r="N79" i="6"/>
  <c r="H79" i="6"/>
  <c r="D79" i="6"/>
  <c r="E79" i="6" s="1"/>
  <c r="A82" i="6"/>
  <c r="B81" i="6"/>
  <c r="I77" i="6"/>
  <c r="K77" i="6"/>
  <c r="L78" i="6"/>
  <c r="J78" i="6"/>
  <c r="M78" i="6"/>
  <c r="G78" i="6"/>
  <c r="G81" i="7" l="1"/>
  <c r="O81" i="7"/>
  <c r="C83" i="7"/>
  <c r="F83" i="7" s="1"/>
  <c r="A85" i="7"/>
  <c r="B84" i="7"/>
  <c r="L81" i="7"/>
  <c r="J81" i="7"/>
  <c r="H82" i="7"/>
  <c r="D82" i="7"/>
  <c r="E82" i="7" s="1"/>
  <c r="K80" i="7"/>
  <c r="I80" i="7"/>
  <c r="P80" i="7" s="1"/>
  <c r="O77" i="6"/>
  <c r="P77" i="6" s="1"/>
  <c r="B82" i="6"/>
  <c r="A83" i="6"/>
  <c r="M79" i="6"/>
  <c r="G79" i="6"/>
  <c r="I78" i="6"/>
  <c r="K78" i="6"/>
  <c r="C81" i="6"/>
  <c r="F81" i="6" s="1"/>
  <c r="L79" i="6"/>
  <c r="J79" i="6"/>
  <c r="H80" i="6"/>
  <c r="N80" i="6"/>
  <c r="D80" i="6"/>
  <c r="E80" i="6" s="1"/>
  <c r="I81" i="7" l="1"/>
  <c r="K81" i="7"/>
  <c r="A86" i="7"/>
  <c r="B85" i="7"/>
  <c r="H83" i="7"/>
  <c r="C84" i="7"/>
  <c r="F84" i="7" s="1"/>
  <c r="G82" i="7"/>
  <c r="O82" i="7"/>
  <c r="D83" i="7"/>
  <c r="E83" i="7" s="1"/>
  <c r="L82" i="7"/>
  <c r="J82" i="7"/>
  <c r="L80" i="6"/>
  <c r="J80" i="6"/>
  <c r="H81" i="6"/>
  <c r="N81" i="6"/>
  <c r="D81" i="6"/>
  <c r="E81" i="6" s="1"/>
  <c r="I79" i="6"/>
  <c r="K79" i="6"/>
  <c r="M80" i="6"/>
  <c r="G80" i="6"/>
  <c r="O78" i="6"/>
  <c r="P78" i="6" s="1"/>
  <c r="A84" i="6"/>
  <c r="B83" i="6"/>
  <c r="C82" i="6"/>
  <c r="F82" i="6" s="1"/>
  <c r="P81" i="7" l="1"/>
  <c r="D84" i="7"/>
  <c r="E84" i="7" s="1"/>
  <c r="H84" i="7"/>
  <c r="L84" i="7" s="1"/>
  <c r="C85" i="7"/>
  <c r="F85" i="7" s="1"/>
  <c r="D85" i="7"/>
  <c r="E85" i="7" s="1"/>
  <c r="I82" i="7"/>
  <c r="K82" i="7"/>
  <c r="J83" i="7"/>
  <c r="L83" i="7"/>
  <c r="O83" i="7"/>
  <c r="G83" i="7"/>
  <c r="A87" i="7"/>
  <c r="B86" i="7"/>
  <c r="H82" i="6"/>
  <c r="N82" i="6"/>
  <c r="B84" i="6"/>
  <c r="A85" i="6"/>
  <c r="C83" i="6"/>
  <c r="F83" i="6" s="1"/>
  <c r="O79" i="6"/>
  <c r="P79" i="6" s="1"/>
  <c r="D82" i="6"/>
  <c r="E82" i="6" s="1"/>
  <c r="I80" i="6"/>
  <c r="K80" i="6"/>
  <c r="M81" i="6"/>
  <c r="G81" i="6"/>
  <c r="J81" i="6"/>
  <c r="L81" i="6"/>
  <c r="O84" i="7" l="1"/>
  <c r="G84" i="7"/>
  <c r="K84" i="7" s="1"/>
  <c r="P82" i="7"/>
  <c r="C86" i="7"/>
  <c r="F86" i="7" s="1"/>
  <c r="O85" i="7"/>
  <c r="G85" i="7"/>
  <c r="K85" i="7" s="1"/>
  <c r="A88" i="7"/>
  <c r="B87" i="7"/>
  <c r="H85" i="7"/>
  <c r="L85" i="7" s="1"/>
  <c r="I83" i="7"/>
  <c r="K83" i="7"/>
  <c r="O80" i="6"/>
  <c r="P80" i="6" s="1"/>
  <c r="M82" i="6"/>
  <c r="G82" i="6"/>
  <c r="D83" i="6"/>
  <c r="E83" i="6" s="1"/>
  <c r="K81" i="6"/>
  <c r="I81" i="6"/>
  <c r="O81" i="6" s="1"/>
  <c r="P81" i="6" s="1"/>
  <c r="H83" i="6"/>
  <c r="N83" i="6"/>
  <c r="A86" i="6"/>
  <c r="B85" i="6"/>
  <c r="C84" i="6"/>
  <c r="F84" i="6" s="1"/>
  <c r="L82" i="6"/>
  <c r="J82" i="6"/>
  <c r="P83" i="7" l="1"/>
  <c r="C87" i="7"/>
  <c r="F87" i="7" s="1"/>
  <c r="P85" i="7"/>
  <c r="A89" i="7"/>
  <c r="B88" i="7"/>
  <c r="D86" i="7"/>
  <c r="E86" i="7" s="1"/>
  <c r="H86" i="7"/>
  <c r="L86" i="7" s="1"/>
  <c r="P84" i="7"/>
  <c r="H84" i="6"/>
  <c r="L84" i="6" s="1"/>
  <c r="N84" i="6"/>
  <c r="D84" i="6"/>
  <c r="E84" i="6" s="1"/>
  <c r="M83" i="6"/>
  <c r="G83" i="6"/>
  <c r="C85" i="6"/>
  <c r="F85" i="6" s="1"/>
  <c r="B86" i="6"/>
  <c r="A87" i="6"/>
  <c r="J83" i="6"/>
  <c r="L83" i="6"/>
  <c r="I82" i="6"/>
  <c r="O82" i="6" s="1"/>
  <c r="P82" i="6" s="1"/>
  <c r="K82" i="6"/>
  <c r="D88" i="7" l="1"/>
  <c r="E88" i="7" s="1"/>
  <c r="C88" i="7"/>
  <c r="F88" i="7" s="1"/>
  <c r="H87" i="7"/>
  <c r="L87" i="7" s="1"/>
  <c r="O86" i="7"/>
  <c r="G86" i="7"/>
  <c r="K86" i="7" s="1"/>
  <c r="A90" i="7"/>
  <c r="B89" i="7"/>
  <c r="D87" i="7"/>
  <c r="E87" i="7" s="1"/>
  <c r="C86" i="6"/>
  <c r="F86" i="6" s="1"/>
  <c r="D85" i="6"/>
  <c r="E85" i="6" s="1"/>
  <c r="N85" i="6"/>
  <c r="H85" i="6"/>
  <c r="L85" i="6" s="1"/>
  <c r="A88" i="6"/>
  <c r="B87" i="6"/>
  <c r="I83" i="6"/>
  <c r="K83" i="6"/>
  <c r="G84" i="6"/>
  <c r="K84" i="6" s="1"/>
  <c r="M84" i="6"/>
  <c r="P86" i="7" l="1"/>
  <c r="G87" i="7"/>
  <c r="K87" i="7" s="1"/>
  <c r="O87" i="7"/>
  <c r="C89" i="7"/>
  <c r="F89" i="7" s="1"/>
  <c r="D89" i="7"/>
  <c r="E89" i="7" s="1"/>
  <c r="A91" i="7"/>
  <c r="B90" i="7"/>
  <c r="O88" i="7"/>
  <c r="G88" i="7"/>
  <c r="K88" i="7" s="1"/>
  <c r="H88" i="7"/>
  <c r="L88" i="7" s="1"/>
  <c r="O84" i="6"/>
  <c r="P84" i="6" s="1"/>
  <c r="C87" i="6"/>
  <c r="F87" i="6" s="1"/>
  <c r="O83" i="6"/>
  <c r="P83" i="6" s="1"/>
  <c r="B88" i="6"/>
  <c r="A89" i="6"/>
  <c r="M85" i="6"/>
  <c r="G85" i="6"/>
  <c r="K85" i="6" s="1"/>
  <c r="O85" i="6" s="1"/>
  <c r="P85" i="6" s="1"/>
  <c r="N86" i="6"/>
  <c r="H86" i="6"/>
  <c r="L86" i="6" s="1"/>
  <c r="D86" i="6"/>
  <c r="E86" i="6" s="1"/>
  <c r="P87" i="7" l="1"/>
  <c r="P88" i="7"/>
  <c r="C90" i="7"/>
  <c r="F90" i="7" s="1"/>
  <c r="D90" i="7"/>
  <c r="E90" i="7" s="1"/>
  <c r="A92" i="7"/>
  <c r="B91" i="7"/>
  <c r="O89" i="7"/>
  <c r="G89" i="7"/>
  <c r="K89" i="7" s="1"/>
  <c r="H89" i="7"/>
  <c r="L89" i="7" s="1"/>
  <c r="G86" i="6"/>
  <c r="K86" i="6" s="1"/>
  <c r="M86" i="6"/>
  <c r="B89" i="6"/>
  <c r="A90" i="6"/>
  <c r="C88" i="6"/>
  <c r="F88" i="6" s="1"/>
  <c r="H87" i="6"/>
  <c r="L87" i="6" s="1"/>
  <c r="N87" i="6"/>
  <c r="D87" i="6"/>
  <c r="E87" i="6" s="1"/>
  <c r="P89" i="7" l="1"/>
  <c r="C91" i="7"/>
  <c r="F91" i="7" s="1"/>
  <c r="A93" i="7"/>
  <c r="B92" i="7"/>
  <c r="G90" i="7"/>
  <c r="K90" i="7" s="1"/>
  <c r="H90" i="7"/>
  <c r="L90" i="7" s="1"/>
  <c r="O86" i="6"/>
  <c r="P86" i="6" s="1"/>
  <c r="M87" i="6"/>
  <c r="G87" i="6"/>
  <c r="K87" i="6" s="1"/>
  <c r="O87" i="6" s="1"/>
  <c r="P87" i="6" s="1"/>
  <c r="A91" i="6"/>
  <c r="B90" i="6"/>
  <c r="N88" i="6"/>
  <c r="H88" i="6"/>
  <c r="L88" i="6" s="1"/>
  <c r="D88" i="6"/>
  <c r="E88" i="6" s="1"/>
  <c r="C89" i="6"/>
  <c r="F89" i="6" s="1"/>
  <c r="O90" i="7" l="1"/>
  <c r="P90" i="7" s="1"/>
  <c r="D92" i="7"/>
  <c r="E92" i="7" s="1"/>
  <c r="C92" i="7"/>
  <c r="F92" i="7" s="1"/>
  <c r="H91" i="7"/>
  <c r="L91" i="7" s="1"/>
  <c r="A94" i="7"/>
  <c r="B93" i="7"/>
  <c r="D91" i="7"/>
  <c r="E91" i="7" s="1"/>
  <c r="D89" i="6"/>
  <c r="E89" i="6" s="1"/>
  <c r="M88" i="6"/>
  <c r="G88" i="6"/>
  <c r="K88" i="6" s="1"/>
  <c r="O88" i="6" s="1"/>
  <c r="P88" i="6" s="1"/>
  <c r="C90" i="6"/>
  <c r="F90" i="6" s="1"/>
  <c r="A92" i="6"/>
  <c r="B91" i="6"/>
  <c r="N89" i="6"/>
  <c r="H89" i="6"/>
  <c r="L89" i="6" s="1"/>
  <c r="C93" i="7" l="1"/>
  <c r="F93" i="7" s="1"/>
  <c r="A95" i="7"/>
  <c r="B94" i="7"/>
  <c r="G92" i="7"/>
  <c r="K92" i="7" s="1"/>
  <c r="O92" i="7"/>
  <c r="O91" i="7"/>
  <c r="G91" i="7"/>
  <c r="K91" i="7" s="1"/>
  <c r="H92" i="7"/>
  <c r="L92" i="7" s="1"/>
  <c r="C91" i="6"/>
  <c r="F91" i="6" s="1"/>
  <c r="A93" i="6"/>
  <c r="B92" i="6"/>
  <c r="H90" i="6"/>
  <c r="L90" i="6" s="1"/>
  <c r="N90" i="6"/>
  <c r="D90" i="6"/>
  <c r="E90" i="6" s="1"/>
  <c r="G89" i="6"/>
  <c r="K89" i="6" s="1"/>
  <c r="M89" i="6"/>
  <c r="P91" i="7" l="1"/>
  <c r="H93" i="7"/>
  <c r="L93" i="7" s="1"/>
  <c r="P92" i="7"/>
  <c r="C94" i="7"/>
  <c r="F94" i="7" s="1"/>
  <c r="A96" i="7"/>
  <c r="B95" i="7"/>
  <c r="D93" i="7"/>
  <c r="E93" i="7" s="1"/>
  <c r="O89" i="6"/>
  <c r="P89" i="6" s="1"/>
  <c r="G90" i="6"/>
  <c r="K90" i="6" s="1"/>
  <c r="M90" i="6"/>
  <c r="B93" i="6"/>
  <c r="A94" i="6"/>
  <c r="C92" i="6"/>
  <c r="F92" i="6" s="1"/>
  <c r="N91" i="6"/>
  <c r="H91" i="6"/>
  <c r="L91" i="6" s="1"/>
  <c r="D91" i="6"/>
  <c r="E91" i="6" s="1"/>
  <c r="C95" i="7" l="1"/>
  <c r="F95" i="7" s="1"/>
  <c r="D94" i="7"/>
  <c r="E94" i="7" s="1"/>
  <c r="H94" i="7"/>
  <c r="L94" i="7" s="1"/>
  <c r="O93" i="7"/>
  <c r="G93" i="7"/>
  <c r="K93" i="7" s="1"/>
  <c r="A97" i="7"/>
  <c r="B96" i="7"/>
  <c r="O90" i="6"/>
  <c r="P90" i="6" s="1"/>
  <c r="G91" i="6"/>
  <c r="K91" i="6" s="1"/>
  <c r="M91" i="6"/>
  <c r="A95" i="6"/>
  <c r="B94" i="6"/>
  <c r="D92" i="6"/>
  <c r="E92" i="6" s="1"/>
  <c r="C93" i="6"/>
  <c r="F93" i="6" s="1"/>
  <c r="N92" i="6"/>
  <c r="H92" i="6"/>
  <c r="L92" i="6" s="1"/>
  <c r="P93" i="7" l="1"/>
  <c r="O94" i="7"/>
  <c r="G94" i="7"/>
  <c r="K94" i="7" s="1"/>
  <c r="D95" i="7"/>
  <c r="E95" i="7" s="1"/>
  <c r="A98" i="7"/>
  <c r="B97" i="7"/>
  <c r="C96" i="7"/>
  <c r="F96" i="7" s="1"/>
  <c r="H95" i="7"/>
  <c r="L95" i="7" s="1"/>
  <c r="O91" i="6"/>
  <c r="P91" i="6" s="1"/>
  <c r="C94" i="6"/>
  <c r="F94" i="6" s="1"/>
  <c r="D93" i="6"/>
  <c r="E93" i="6" s="1"/>
  <c r="G92" i="6"/>
  <c r="K92" i="6" s="1"/>
  <c r="M92" i="6"/>
  <c r="B95" i="6"/>
  <c r="A96" i="6"/>
  <c r="H93" i="6"/>
  <c r="L93" i="6" s="1"/>
  <c r="N93" i="6"/>
  <c r="P94" i="7" l="1"/>
  <c r="D96" i="7"/>
  <c r="E96" i="7" s="1"/>
  <c r="O95" i="7"/>
  <c r="G95" i="7"/>
  <c r="K95" i="7" s="1"/>
  <c r="H96" i="7"/>
  <c r="L96" i="7" s="1"/>
  <c r="C97" i="7"/>
  <c r="F97" i="7" s="1"/>
  <c r="A99" i="7"/>
  <c r="B98" i="7"/>
  <c r="O92" i="6"/>
  <c r="P92" i="6" s="1"/>
  <c r="C95" i="6"/>
  <c r="F95" i="6" s="1"/>
  <c r="A97" i="6"/>
  <c r="B96" i="6"/>
  <c r="M93" i="6"/>
  <c r="G93" i="6"/>
  <c r="K93" i="6" s="1"/>
  <c r="N94" i="6"/>
  <c r="H94" i="6"/>
  <c r="L94" i="6" s="1"/>
  <c r="D94" i="6"/>
  <c r="E94" i="6" s="1"/>
  <c r="P95" i="7" l="1"/>
  <c r="H97" i="7"/>
  <c r="L97" i="7" s="1"/>
  <c r="D97" i="7"/>
  <c r="E97" i="7" s="1"/>
  <c r="A100" i="7"/>
  <c r="B99" i="7"/>
  <c r="C98" i="7"/>
  <c r="F98" i="7" s="1"/>
  <c r="G96" i="7"/>
  <c r="K96" i="7" s="1"/>
  <c r="O96" i="7"/>
  <c r="O93" i="6"/>
  <c r="P93" i="6" s="1"/>
  <c r="G94" i="6"/>
  <c r="K94" i="6" s="1"/>
  <c r="M94" i="6"/>
  <c r="B97" i="6"/>
  <c r="A98" i="6"/>
  <c r="C96" i="6"/>
  <c r="F96" i="6" s="1"/>
  <c r="N95" i="6"/>
  <c r="H95" i="6"/>
  <c r="L95" i="6" s="1"/>
  <c r="D95" i="6"/>
  <c r="E95" i="6" s="1"/>
  <c r="P96" i="7" l="1"/>
  <c r="D98" i="7"/>
  <c r="E98" i="7" s="1"/>
  <c r="C99" i="7"/>
  <c r="F99" i="7" s="1"/>
  <c r="A101" i="7"/>
  <c r="B100" i="7"/>
  <c r="G97" i="7"/>
  <c r="K97" i="7" s="1"/>
  <c r="O97" i="7"/>
  <c r="H98" i="7"/>
  <c r="L98" i="7" s="1"/>
  <c r="O94" i="6"/>
  <c r="P94" i="6" s="1"/>
  <c r="M95" i="6"/>
  <c r="G95" i="6"/>
  <c r="K95" i="6" s="1"/>
  <c r="O95" i="6" s="1"/>
  <c r="P95" i="6" s="1"/>
  <c r="A99" i="6"/>
  <c r="B98" i="6"/>
  <c r="D96" i="6"/>
  <c r="E96" i="6" s="1"/>
  <c r="C97" i="6"/>
  <c r="F97" i="6" s="1"/>
  <c r="H96" i="6"/>
  <c r="L96" i="6" s="1"/>
  <c r="N96" i="6"/>
  <c r="P97" i="7" l="1"/>
  <c r="C100" i="7"/>
  <c r="F100" i="7" s="1"/>
  <c r="H99" i="7"/>
  <c r="L99" i="7" s="1"/>
  <c r="A102" i="7"/>
  <c r="B101" i="7"/>
  <c r="D99" i="7"/>
  <c r="E99" i="7" s="1"/>
  <c r="O98" i="7"/>
  <c r="G98" i="7"/>
  <c r="K98" i="7" s="1"/>
  <c r="M96" i="6"/>
  <c r="G96" i="6"/>
  <c r="K96" i="6" s="1"/>
  <c r="O96" i="6" s="1"/>
  <c r="P96" i="6" s="1"/>
  <c r="N97" i="6"/>
  <c r="H97" i="6"/>
  <c r="L97" i="6" s="1"/>
  <c r="D97" i="6"/>
  <c r="E97" i="6" s="1"/>
  <c r="C98" i="6"/>
  <c r="F98" i="6" s="1"/>
  <c r="A100" i="6"/>
  <c r="B99" i="6"/>
  <c r="O99" i="7" l="1"/>
  <c r="G99" i="7"/>
  <c r="K99" i="7" s="1"/>
  <c r="A103" i="7"/>
  <c r="B102" i="7"/>
  <c r="H100" i="7"/>
  <c r="L100" i="7" s="1"/>
  <c r="C101" i="7"/>
  <c r="F101" i="7" s="1"/>
  <c r="P98" i="7"/>
  <c r="D100" i="7"/>
  <c r="E100" i="7" s="1"/>
  <c r="N98" i="6"/>
  <c r="H98" i="6"/>
  <c r="L98" i="6" s="1"/>
  <c r="B100" i="6"/>
  <c r="A101" i="6"/>
  <c r="D98" i="6"/>
  <c r="E98" i="6" s="1"/>
  <c r="G97" i="6"/>
  <c r="K97" i="6" s="1"/>
  <c r="M97" i="6"/>
  <c r="C99" i="6"/>
  <c r="F99" i="6" s="1"/>
  <c r="P99" i="7" l="1"/>
  <c r="D101" i="7"/>
  <c r="E101" i="7" s="1"/>
  <c r="A104" i="7"/>
  <c r="B103" i="7"/>
  <c r="H101" i="7"/>
  <c r="L101" i="7" s="1"/>
  <c r="O100" i="7"/>
  <c r="G100" i="7"/>
  <c r="K100" i="7" s="1"/>
  <c r="C102" i="7"/>
  <c r="F102" i="7" s="1"/>
  <c r="O97" i="6"/>
  <c r="P97" i="6" s="1"/>
  <c r="H99" i="6"/>
  <c r="L99" i="6" s="1"/>
  <c r="N99" i="6"/>
  <c r="A102" i="6"/>
  <c r="B101" i="6"/>
  <c r="C100" i="6"/>
  <c r="F100" i="6" s="1"/>
  <c r="D99" i="6"/>
  <c r="E99" i="6" s="1"/>
  <c r="M98" i="6"/>
  <c r="G98" i="6"/>
  <c r="K98" i="6" s="1"/>
  <c r="O98" i="6" s="1"/>
  <c r="P98" i="6" s="1"/>
  <c r="P100" i="7" l="1"/>
  <c r="H102" i="7"/>
  <c r="L102" i="7" s="1"/>
  <c r="C103" i="7"/>
  <c r="F103" i="7" s="1"/>
  <c r="D103" i="7"/>
  <c r="E103" i="7" s="1"/>
  <c r="A105" i="7"/>
  <c r="B104" i="7"/>
  <c r="D102" i="7"/>
  <c r="E102" i="7" s="1"/>
  <c r="G101" i="7"/>
  <c r="K101" i="7" s="1"/>
  <c r="O101" i="7"/>
  <c r="H100" i="6"/>
  <c r="L100" i="6" s="1"/>
  <c r="N100" i="6"/>
  <c r="G99" i="6"/>
  <c r="K99" i="6" s="1"/>
  <c r="M99" i="6"/>
  <c r="C101" i="6"/>
  <c r="F101" i="6" s="1"/>
  <c r="D100" i="6"/>
  <c r="E100" i="6" s="1"/>
  <c r="B102" i="6"/>
  <c r="A103" i="6"/>
  <c r="P101" i="7" l="1"/>
  <c r="C104" i="7"/>
  <c r="F104" i="7" s="1"/>
  <c r="A106" i="7"/>
  <c r="B105" i="7"/>
  <c r="H103" i="7"/>
  <c r="L103" i="7" s="1"/>
  <c r="G102" i="7"/>
  <c r="K102" i="7" s="1"/>
  <c r="O102" i="7"/>
  <c r="G103" i="7"/>
  <c r="K103" i="7" s="1"/>
  <c r="O99" i="6"/>
  <c r="P99" i="6" s="1"/>
  <c r="A104" i="6"/>
  <c r="B103" i="6"/>
  <c r="C102" i="6"/>
  <c r="F102" i="6" s="1"/>
  <c r="G100" i="6"/>
  <c r="K100" i="6" s="1"/>
  <c r="O100" i="6" s="1"/>
  <c r="P100" i="6" s="1"/>
  <c r="M100" i="6"/>
  <c r="D101" i="6"/>
  <c r="E101" i="6" s="1"/>
  <c r="H101" i="6"/>
  <c r="L101" i="6" s="1"/>
  <c r="N101" i="6"/>
  <c r="O103" i="7" l="1"/>
  <c r="P102" i="7"/>
  <c r="P103" i="7"/>
  <c r="A107" i="7"/>
  <c r="B106" i="7"/>
  <c r="C105" i="7"/>
  <c r="F105" i="7" s="1"/>
  <c r="H104" i="7"/>
  <c r="L104" i="7" s="1"/>
  <c r="D104" i="7"/>
  <c r="E104" i="7" s="1"/>
  <c r="D102" i="6"/>
  <c r="E102" i="6" s="1"/>
  <c r="M101" i="6"/>
  <c r="G101" i="6"/>
  <c r="K101" i="6" s="1"/>
  <c r="O101" i="6" s="1"/>
  <c r="P101" i="6" s="1"/>
  <c r="N102" i="6"/>
  <c r="H102" i="6"/>
  <c r="L102" i="6" s="1"/>
  <c r="C103" i="6"/>
  <c r="F103" i="6" s="1"/>
  <c r="B104" i="6"/>
  <c r="A105" i="6"/>
  <c r="G104" i="7" l="1"/>
  <c r="K104" i="7" s="1"/>
  <c r="O104" i="7"/>
  <c r="D105" i="7"/>
  <c r="E105" i="7" s="1"/>
  <c r="H105" i="7"/>
  <c r="L105" i="7" s="1"/>
  <c r="C106" i="7"/>
  <c r="F106" i="7" s="1"/>
  <c r="A108" i="7"/>
  <c r="B107" i="7"/>
  <c r="C104" i="6"/>
  <c r="F104" i="6" s="1"/>
  <c r="N103" i="6"/>
  <c r="H103" i="6"/>
  <c r="L103" i="6" s="1"/>
  <c r="D103" i="6"/>
  <c r="E103" i="6" s="1"/>
  <c r="A106" i="6"/>
  <c r="B105" i="6"/>
  <c r="G102" i="6"/>
  <c r="K102" i="6" s="1"/>
  <c r="M102" i="6"/>
  <c r="D106" i="7" l="1"/>
  <c r="E106" i="7" s="1"/>
  <c r="A109" i="7"/>
  <c r="B108" i="7"/>
  <c r="H106" i="7"/>
  <c r="L106" i="7" s="1"/>
  <c r="O105" i="7"/>
  <c r="G105" i="7"/>
  <c r="K105" i="7" s="1"/>
  <c r="C107" i="7"/>
  <c r="F107" i="7" s="1"/>
  <c r="P104" i="7"/>
  <c r="O102" i="6"/>
  <c r="P102" i="6" s="1"/>
  <c r="C105" i="6"/>
  <c r="F105" i="6" s="1"/>
  <c r="B106" i="6"/>
  <c r="A107" i="6"/>
  <c r="N104" i="6"/>
  <c r="H104" i="6"/>
  <c r="L104" i="6" s="1"/>
  <c r="M103" i="6"/>
  <c r="G103" i="6"/>
  <c r="K103" i="6" s="1"/>
  <c r="O103" i="6" s="1"/>
  <c r="P103" i="6" s="1"/>
  <c r="D104" i="6"/>
  <c r="E104" i="6" s="1"/>
  <c r="P105" i="7" l="1"/>
  <c r="C108" i="7"/>
  <c r="F108" i="7" s="1"/>
  <c r="A110" i="7"/>
  <c r="B109" i="7"/>
  <c r="H107" i="7"/>
  <c r="L107" i="7" s="1"/>
  <c r="D107" i="7"/>
  <c r="E107" i="7" s="1"/>
  <c r="O106" i="7"/>
  <c r="G106" i="7"/>
  <c r="K106" i="7" s="1"/>
  <c r="M104" i="6"/>
  <c r="G104" i="6"/>
  <c r="K104" i="6" s="1"/>
  <c r="O104" i="6" s="1"/>
  <c r="P104" i="6" s="1"/>
  <c r="N105" i="6"/>
  <c r="H105" i="6"/>
  <c r="L105" i="6" s="1"/>
  <c r="A108" i="6"/>
  <c r="B107" i="6"/>
  <c r="C106" i="6"/>
  <c r="F106" i="6" s="1"/>
  <c r="D105" i="6"/>
  <c r="E105" i="6" s="1"/>
  <c r="A111" i="7" l="1"/>
  <c r="B110" i="7"/>
  <c r="O107" i="7"/>
  <c r="G107" i="7"/>
  <c r="K107" i="7" s="1"/>
  <c r="P107" i="7" s="1"/>
  <c r="C109" i="7"/>
  <c r="F109" i="7" s="1"/>
  <c r="D109" i="7"/>
  <c r="E109" i="7" s="1"/>
  <c r="H108" i="7"/>
  <c r="L108" i="7" s="1"/>
  <c r="P106" i="7"/>
  <c r="D108" i="7"/>
  <c r="E108" i="7" s="1"/>
  <c r="G105" i="6"/>
  <c r="K105" i="6" s="1"/>
  <c r="M105" i="6"/>
  <c r="C107" i="6"/>
  <c r="F107" i="6" s="1"/>
  <c r="A109" i="6"/>
  <c r="B108" i="6"/>
  <c r="N106" i="6"/>
  <c r="H106" i="6"/>
  <c r="L106" i="6" s="1"/>
  <c r="D106" i="6"/>
  <c r="E106" i="6" s="1"/>
  <c r="C110" i="7" l="1"/>
  <c r="F110" i="7" s="1"/>
  <c r="D110" i="7"/>
  <c r="E110" i="7" s="1"/>
  <c r="G109" i="7"/>
  <c r="K109" i="7" s="1"/>
  <c r="H109" i="7"/>
  <c r="L109" i="7" s="1"/>
  <c r="G108" i="7"/>
  <c r="K108" i="7" s="1"/>
  <c r="O108" i="7"/>
  <c r="A112" i="7"/>
  <c r="B111" i="7"/>
  <c r="O105" i="6"/>
  <c r="P105" i="6" s="1"/>
  <c r="G106" i="6"/>
  <c r="K106" i="6" s="1"/>
  <c r="M106" i="6"/>
  <c r="B109" i="6"/>
  <c r="A110" i="6"/>
  <c r="D107" i="6"/>
  <c r="E107" i="6" s="1"/>
  <c r="C108" i="6"/>
  <c r="F108" i="6" s="1"/>
  <c r="N107" i="6"/>
  <c r="H107" i="6"/>
  <c r="L107" i="6" s="1"/>
  <c r="O109" i="7" l="1"/>
  <c r="P108" i="7"/>
  <c r="P109" i="7"/>
  <c r="C111" i="7"/>
  <c r="F111" i="7" s="1"/>
  <c r="D111" i="7"/>
  <c r="E111" i="7" s="1"/>
  <c r="G110" i="7"/>
  <c r="K110" i="7" s="1"/>
  <c r="O110" i="7"/>
  <c r="A113" i="7"/>
  <c r="B112" i="7"/>
  <c r="H110" i="7"/>
  <c r="L110" i="7" s="1"/>
  <c r="O106" i="6"/>
  <c r="P106" i="6" s="1"/>
  <c r="D108" i="6"/>
  <c r="E108" i="6" s="1"/>
  <c r="A111" i="6"/>
  <c r="B110" i="6"/>
  <c r="H108" i="6"/>
  <c r="L108" i="6" s="1"/>
  <c r="N108" i="6"/>
  <c r="G107" i="6"/>
  <c r="K107" i="6" s="1"/>
  <c r="M107" i="6"/>
  <c r="C109" i="6"/>
  <c r="F109" i="6" s="1"/>
  <c r="A114" i="7" l="1"/>
  <c r="B113" i="7"/>
  <c r="C112" i="7"/>
  <c r="F112" i="7" s="1"/>
  <c r="P110" i="7"/>
  <c r="G111" i="7"/>
  <c r="K111" i="7" s="1"/>
  <c r="H111" i="7"/>
  <c r="L111" i="7" s="1"/>
  <c r="O107" i="6"/>
  <c r="P107" i="6" s="1"/>
  <c r="H109" i="6"/>
  <c r="L109" i="6" s="1"/>
  <c r="N109" i="6"/>
  <c r="D109" i="6"/>
  <c r="E109" i="6" s="1"/>
  <c r="B111" i="6"/>
  <c r="A112" i="6"/>
  <c r="C110" i="6"/>
  <c r="F110" i="6" s="1"/>
  <c r="G108" i="6"/>
  <c r="K108" i="6" s="1"/>
  <c r="M108" i="6"/>
  <c r="O111" i="7" l="1"/>
  <c r="P111" i="7" s="1"/>
  <c r="H112" i="7"/>
  <c r="L112" i="7" s="1"/>
  <c r="D112" i="7"/>
  <c r="E112" i="7" s="1"/>
  <c r="C113" i="7"/>
  <c r="F113" i="7" s="1"/>
  <c r="A115" i="7"/>
  <c r="B114" i="7"/>
  <c r="O108" i="6"/>
  <c r="P108" i="6" s="1"/>
  <c r="C111" i="6"/>
  <c r="F111" i="6" s="1"/>
  <c r="N110" i="6"/>
  <c r="H110" i="6"/>
  <c r="L110" i="6" s="1"/>
  <c r="A113" i="6"/>
  <c r="B112" i="6"/>
  <c r="M109" i="6"/>
  <c r="G109" i="6"/>
  <c r="K109" i="6" s="1"/>
  <c r="O109" i="6" s="1"/>
  <c r="P109" i="6" s="1"/>
  <c r="D110" i="6"/>
  <c r="E110" i="6" s="1"/>
  <c r="C114" i="7" l="1"/>
  <c r="F114" i="7" s="1"/>
  <c r="D113" i="7"/>
  <c r="E113" i="7" s="1"/>
  <c r="O112" i="7"/>
  <c r="G112" i="7"/>
  <c r="K112" i="7" s="1"/>
  <c r="P112" i="7" s="1"/>
  <c r="A116" i="7"/>
  <c r="B115" i="7"/>
  <c r="H113" i="7"/>
  <c r="L113" i="7" s="1"/>
  <c r="G110" i="6"/>
  <c r="K110" i="6" s="1"/>
  <c r="M110" i="6"/>
  <c r="C112" i="6"/>
  <c r="F112" i="6" s="1"/>
  <c r="B113" i="6"/>
  <c r="A114" i="6"/>
  <c r="N111" i="6"/>
  <c r="H111" i="6"/>
  <c r="L111" i="6" s="1"/>
  <c r="D111" i="6"/>
  <c r="E111" i="6" s="1"/>
  <c r="A117" i="7" l="1"/>
  <c r="B116" i="7"/>
  <c r="O113" i="7"/>
  <c r="G113" i="7"/>
  <c r="K113" i="7" s="1"/>
  <c r="P113" i="7" s="1"/>
  <c r="D114" i="7"/>
  <c r="E114" i="7" s="1"/>
  <c r="C115" i="7"/>
  <c r="F115" i="7" s="1"/>
  <c r="D115" i="7"/>
  <c r="E115" i="7" s="1"/>
  <c r="H114" i="7"/>
  <c r="L114" i="7" s="1"/>
  <c r="O110" i="6"/>
  <c r="P110" i="6" s="1"/>
  <c r="M111" i="6"/>
  <c r="G111" i="6"/>
  <c r="K111" i="6" s="1"/>
  <c r="O111" i="6" s="1"/>
  <c r="P111" i="6" s="1"/>
  <c r="C113" i="6"/>
  <c r="F113" i="6" s="1"/>
  <c r="D112" i="6"/>
  <c r="E112" i="6" s="1"/>
  <c r="B114" i="6"/>
  <c r="A115" i="6"/>
  <c r="H112" i="6"/>
  <c r="L112" i="6" s="1"/>
  <c r="N112" i="6"/>
  <c r="G115" i="7" l="1"/>
  <c r="K115" i="7" s="1"/>
  <c r="G114" i="7"/>
  <c r="K114" i="7" s="1"/>
  <c r="O114" i="7"/>
  <c r="H115" i="7"/>
  <c r="L115" i="7" s="1"/>
  <c r="C116" i="7"/>
  <c r="F116" i="7" s="1"/>
  <c r="A118" i="7"/>
  <c r="B117" i="7"/>
  <c r="A116" i="6"/>
  <c r="B115" i="6"/>
  <c r="M112" i="6"/>
  <c r="G112" i="6"/>
  <c r="K112" i="6" s="1"/>
  <c r="C114" i="6"/>
  <c r="F114" i="6" s="1"/>
  <c r="N113" i="6"/>
  <c r="H113" i="6"/>
  <c r="L113" i="6" s="1"/>
  <c r="D113" i="6"/>
  <c r="E113" i="6" s="1"/>
  <c r="O115" i="7" l="1"/>
  <c r="P115" i="7" s="1"/>
  <c r="P114" i="7"/>
  <c r="H116" i="7"/>
  <c r="L116" i="7" s="1"/>
  <c r="C117" i="7"/>
  <c r="F117" i="7" s="1"/>
  <c r="D117" i="7"/>
  <c r="E117" i="7" s="1"/>
  <c r="D116" i="7"/>
  <c r="E116" i="7" s="1"/>
  <c r="A119" i="7"/>
  <c r="B118" i="7"/>
  <c r="O112" i="6"/>
  <c r="P112" i="6" s="1"/>
  <c r="G113" i="6"/>
  <c r="K113" i="6" s="1"/>
  <c r="M113" i="6"/>
  <c r="N114" i="6"/>
  <c r="H114" i="6"/>
  <c r="L114" i="6" s="1"/>
  <c r="D114" i="6"/>
  <c r="E114" i="6" s="1"/>
  <c r="C115" i="6"/>
  <c r="F115" i="6" s="1"/>
  <c r="B116" i="6"/>
  <c r="A117" i="6"/>
  <c r="C118" i="7" l="1"/>
  <c r="F118" i="7" s="1"/>
  <c r="A120" i="7"/>
  <c r="B119" i="7"/>
  <c r="O116" i="7"/>
  <c r="G116" i="7"/>
  <c r="K116" i="7" s="1"/>
  <c r="O117" i="7"/>
  <c r="G117" i="7"/>
  <c r="K117" i="7" s="1"/>
  <c r="H117" i="7"/>
  <c r="L117" i="7" s="1"/>
  <c r="O113" i="6"/>
  <c r="P113" i="6" s="1"/>
  <c r="H115" i="6"/>
  <c r="L115" i="6" s="1"/>
  <c r="N115" i="6"/>
  <c r="G114" i="6"/>
  <c r="K114" i="6" s="1"/>
  <c r="M114" i="6"/>
  <c r="A118" i="6"/>
  <c r="B117" i="6"/>
  <c r="C116" i="6"/>
  <c r="F116" i="6" s="1"/>
  <c r="D115" i="6"/>
  <c r="E115" i="6" s="1"/>
  <c r="P116" i="7" l="1"/>
  <c r="P117" i="7"/>
  <c r="C119" i="7"/>
  <c r="F119" i="7" s="1"/>
  <c r="D119" i="7"/>
  <c r="E119" i="7" s="1"/>
  <c r="A121" i="7"/>
  <c r="B120" i="7"/>
  <c r="D118" i="7"/>
  <c r="E118" i="7" s="1"/>
  <c r="H118" i="7"/>
  <c r="L118" i="7" s="1"/>
  <c r="O114" i="6"/>
  <c r="P114" i="6" s="1"/>
  <c r="G115" i="6"/>
  <c r="K115" i="6" s="1"/>
  <c r="M115" i="6"/>
  <c r="D116" i="6"/>
  <c r="E116" i="6" s="1"/>
  <c r="B118" i="6"/>
  <c r="A119" i="6"/>
  <c r="H116" i="6"/>
  <c r="L116" i="6" s="1"/>
  <c r="N116" i="6"/>
  <c r="C117" i="6"/>
  <c r="F117" i="6" s="1"/>
  <c r="C120" i="7" l="1"/>
  <c r="F120" i="7" s="1"/>
  <c r="O118" i="7"/>
  <c r="G118" i="7"/>
  <c r="K118" i="7" s="1"/>
  <c r="P118" i="7" s="1"/>
  <c r="A122" i="7"/>
  <c r="B122" i="7" s="1"/>
  <c r="B121" i="7"/>
  <c r="G119" i="7"/>
  <c r="K119" i="7" s="1"/>
  <c r="H119" i="7"/>
  <c r="L119" i="7" s="1"/>
  <c r="O115" i="6"/>
  <c r="P115" i="6" s="1"/>
  <c r="H117" i="6"/>
  <c r="L117" i="6" s="1"/>
  <c r="N117" i="6"/>
  <c r="D117" i="6"/>
  <c r="E117" i="6" s="1"/>
  <c r="C118" i="6"/>
  <c r="F118" i="6" s="1"/>
  <c r="A120" i="6"/>
  <c r="B119" i="6"/>
  <c r="G116" i="6"/>
  <c r="K116" i="6" s="1"/>
  <c r="M116" i="6"/>
  <c r="O119" i="7" l="1"/>
  <c r="P119" i="7"/>
  <c r="C121" i="7"/>
  <c r="F121" i="7" s="1"/>
  <c r="D121" i="7"/>
  <c r="E121" i="7" s="1"/>
  <c r="C122" i="7"/>
  <c r="F122" i="7" s="1"/>
  <c r="D122" i="7"/>
  <c r="E122" i="7" s="1"/>
  <c r="H120" i="7"/>
  <c r="L120" i="7" s="1"/>
  <c r="D120" i="7"/>
  <c r="E120" i="7" s="1"/>
  <c r="O116" i="6"/>
  <c r="P116" i="6" s="1"/>
  <c r="C119" i="6"/>
  <c r="F119" i="6" s="1"/>
  <c r="B120" i="6"/>
  <c r="A121" i="6"/>
  <c r="M117" i="6"/>
  <c r="G117" i="6"/>
  <c r="K117" i="6" s="1"/>
  <c r="O117" i="6" s="1"/>
  <c r="P117" i="6" s="1"/>
  <c r="N118" i="6"/>
  <c r="H118" i="6"/>
  <c r="L118" i="6" s="1"/>
  <c r="D118" i="6"/>
  <c r="E118" i="6" s="1"/>
  <c r="O120" i="7" l="1"/>
  <c r="G120" i="7"/>
  <c r="K120" i="7" s="1"/>
  <c r="G122" i="7"/>
  <c r="K122" i="7" s="1"/>
  <c r="H122" i="7"/>
  <c r="L122" i="7" s="1"/>
  <c r="G121" i="7"/>
  <c r="K121" i="7" s="1"/>
  <c r="O121" i="7"/>
  <c r="H121" i="7"/>
  <c r="L121" i="7" s="1"/>
  <c r="G118" i="6"/>
  <c r="K118" i="6" s="1"/>
  <c r="M118" i="6"/>
  <c r="A122" i="6"/>
  <c r="B122" i="6" s="1"/>
  <c r="B121" i="6"/>
  <c r="C120" i="6"/>
  <c r="F120" i="6" s="1"/>
  <c r="N119" i="6"/>
  <c r="H119" i="6"/>
  <c r="L119" i="6" s="1"/>
  <c r="D119" i="6"/>
  <c r="E119" i="6" s="1"/>
  <c r="P120" i="7" l="1"/>
  <c r="P121" i="7"/>
  <c r="O122" i="7"/>
  <c r="P122" i="7" s="1"/>
  <c r="C122" i="6"/>
  <c r="F122" i="6" s="1"/>
  <c r="M119" i="6"/>
  <c r="G119" i="6"/>
  <c r="K119" i="6" s="1"/>
  <c r="O119" i="6" s="1"/>
  <c r="P119" i="6" s="1"/>
  <c r="N120" i="6"/>
  <c r="H120" i="6"/>
  <c r="L120" i="6" s="1"/>
  <c r="D120" i="6"/>
  <c r="E120" i="6" s="1"/>
  <c r="C121" i="6"/>
  <c r="F121" i="6" s="1"/>
  <c r="O118" i="6"/>
  <c r="P118" i="6" s="1"/>
  <c r="N121" i="6" l="1"/>
  <c r="H121" i="6"/>
  <c r="L121" i="6" s="1"/>
  <c r="D121" i="6"/>
  <c r="E121" i="6" s="1"/>
  <c r="M120" i="6"/>
  <c r="G120" i="6"/>
  <c r="K120" i="6" s="1"/>
  <c r="O120" i="6" s="1"/>
  <c r="P120" i="6" s="1"/>
  <c r="N122" i="6"/>
  <c r="H122" i="6"/>
  <c r="L122" i="6" s="1"/>
  <c r="D122" i="6"/>
  <c r="E122" i="6" s="1"/>
  <c r="M121" i="6" l="1"/>
  <c r="G121" i="6"/>
  <c r="K121" i="6" s="1"/>
  <c r="O121" i="6" s="1"/>
  <c r="P121" i="6" s="1"/>
  <c r="G122" i="6"/>
  <c r="K122" i="6" s="1"/>
  <c r="M122" i="6"/>
  <c r="O122" i="6" l="1"/>
  <c r="P122" i="6" s="1"/>
</calcChain>
</file>

<file path=xl/sharedStrings.xml><?xml version="1.0" encoding="utf-8"?>
<sst xmlns="http://schemas.openxmlformats.org/spreadsheetml/2006/main" count="204" uniqueCount="90">
  <si>
    <t>em_norm_rms</t>
  </si>
  <si>
    <t>m</t>
  </si>
  <si>
    <t>Conventional</t>
  </si>
  <si>
    <t>Ion trap</t>
  </si>
  <si>
    <t>sigma x</t>
  </si>
  <si>
    <t>sigma betagamma</t>
  </si>
  <si>
    <t>m/s</t>
  </si>
  <si>
    <t>c</t>
  </si>
  <si>
    <t>hbar</t>
  </si>
  <si>
    <t>J.s=kg.m^2/s</t>
  </si>
  <si>
    <t>e</t>
  </si>
  <si>
    <t>C</t>
  </si>
  <si>
    <t>k_Boltzmann</t>
  </si>
  <si>
    <t>J/K</t>
  </si>
  <si>
    <t>uDalton</t>
  </si>
  <si>
    <t>kg</t>
  </si>
  <si>
    <t>T</t>
  </si>
  <si>
    <t>K</t>
  </si>
  <si>
    <t>&lt;ke&gt;</t>
  </si>
  <si>
    <t>eV</t>
  </si>
  <si>
    <t>N</t>
  </si>
  <si>
    <t>Ion source bunch numbers</t>
  </si>
  <si>
    <t>Current</t>
  </si>
  <si>
    <t>mA</t>
  </si>
  <si>
    <t>A</t>
  </si>
  <si>
    <t>e/s</t>
  </si>
  <si>
    <t>Bunching frequency</t>
  </si>
  <si>
    <t>MHz</t>
  </si>
  <si>
    <t>e.g. RFQ frequency</t>
  </si>
  <si>
    <t>Hz</t>
  </si>
  <si>
    <t>e/bunch</t>
  </si>
  <si>
    <t>R_min_SC</t>
  </si>
  <si>
    <t>eps0</t>
  </si>
  <si>
    <t>Energy</t>
  </si>
  <si>
    <t>Focus</t>
  </si>
  <si>
    <t>chirp</t>
  </si>
  <si>
    <t>GeV/u</t>
  </si>
  <si>
    <t>ke_implosion</t>
  </si>
  <si>
    <t>q_Ca</t>
  </si>
  <si>
    <t>m_Ca</t>
  </si>
  <si>
    <t>betagamma_implosion</t>
  </si>
  <si>
    <t>gamma_implosion</t>
  </si>
  <si>
    <t>J</t>
  </si>
  <si>
    <t>Density</t>
  </si>
  <si>
    <t>kg/m^3</t>
  </si>
  <si>
    <t>times water</t>
  </si>
  <si>
    <t>nuclear density</t>
  </si>
  <si>
    <t>1GeV/fm^3 as a density</t>
  </si>
  <si>
    <t>0.4GeV/fm^3</t>
  </si>
  <si>
    <t>sigma v.gamma (nonrelativistic)</t>
  </si>
  <si>
    <t>gamma_infty</t>
  </si>
  <si>
    <t>L/bunch</t>
  </si>
  <si>
    <t>N^2/(4pisigma^2)</t>
  </si>
  <si>
    <t>m^-2</t>
  </si>
  <si>
    <t>cm^-2</t>
  </si>
  <si>
    <t>Proton total cross section</t>
  </si>
  <si>
    <t>mbarns</t>
  </si>
  <si>
    <t>cm^2</t>
  </si>
  <si>
    <t>L/ion pair</t>
  </si>
  <si>
    <t>Cross-section available per ion</t>
  </si>
  <si>
    <t>barns</t>
  </si>
  <si>
    <t>Calcium (est.)</t>
  </si>
  <si>
    <t>Uranium (est.)</t>
  </si>
  <si>
    <t>sigma_th</t>
  </si>
  <si>
    <t>gamma_beam</t>
  </si>
  <si>
    <t>q_Ca(bare)</t>
  </si>
  <si>
    <t>beta_beam</t>
  </si>
  <si>
    <t>bg_beam</t>
  </si>
  <si>
    <t>sigma_bg(T)</t>
  </si>
  <si>
    <t>sigma_bg(L)</t>
  </si>
  <si>
    <t>sigma_p/p</t>
  </si>
  <si>
    <t>E_k,in(T) (J)</t>
  </si>
  <si>
    <t>E_k,in(L) (J)</t>
  </si>
  <si>
    <t>r_SC(T) (m)</t>
  </si>
  <si>
    <t>r_SC(L) (m)</t>
  </si>
  <si>
    <t>em_norm,rms</t>
  </si>
  <si>
    <t>r_em(T) (m)</t>
  </si>
  <si>
    <t>r_em(L) (m)</t>
  </si>
  <si>
    <t>Energy (eV/u)</t>
  </si>
  <si>
    <t>Density (kg/m^3)</t>
  </si>
  <si>
    <t>r_SCbare(T) (m)</t>
  </si>
  <si>
    <t>r_SCbare(L) (m)</t>
  </si>
  <si>
    <t>Density (nucl.)</t>
  </si>
  <si>
    <t>~sigma_x</t>
  </si>
  <si>
    <t>r_nucl</t>
  </si>
  <si>
    <t>V_nucl</t>
  </si>
  <si>
    <t>m^3</t>
  </si>
  <si>
    <t>Transverse</t>
  </si>
  <si>
    <t>Longitudinal</t>
  </si>
  <si>
    <t>em_asp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</si>
</sst>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v>Emittance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'rlimitsN=500'!$M$2:$M$122</c:f>
              <c:numCache>
                <c:formatCode>General</c:formatCode>
                <c:ptCount val="121"/>
                <c:pt idx="0">
                  <c:v>9.3979058671455131E-7</c:v>
                </c:pt>
                <c:pt idx="1">
                  <c:v>8.3758923817723515E-7</c:v>
                </c:pt>
                <c:pt idx="2">
                  <c:v>7.4650220754135954E-7</c:v>
                </c:pt>
                <c:pt idx="3">
                  <c:v>6.6532078952413375E-7</c:v>
                </c:pt>
                <c:pt idx="4">
                  <c:v>5.9296777623622455E-7</c:v>
                </c:pt>
                <c:pt idx="5">
                  <c:v>5.2848308514448016E-7</c:v>
                </c:pt>
                <c:pt idx="6">
                  <c:v>4.7101104878168094E-7</c:v>
                </c:pt>
                <c:pt idx="7">
                  <c:v>4.1978904005493007E-7</c:v>
                </c:pt>
                <c:pt idx="8">
                  <c:v>3.7413737671019557E-7</c:v>
                </c:pt>
                <c:pt idx="9">
                  <c:v>3.3345029163200739E-7</c:v>
                </c:pt>
                <c:pt idx="10">
                  <c:v>2.9718788257253881E-7</c:v>
                </c:pt>
                <c:pt idx="11">
                  <c:v>2.6486897965397234E-7</c:v>
                </c:pt>
                <c:pt idx="12">
                  <c:v>2.3606472642363691E-7</c:v>
                </c:pt>
                <c:pt idx="13">
                  <c:v>2.1039290862488652E-7</c:v>
                </c:pt>
                <c:pt idx="14">
                  <c:v>1.8751287682435228E-7</c:v>
                </c:pt>
                <c:pt idx="15">
                  <c:v>1.6712102684524851E-7</c:v>
                </c:pt>
                <c:pt idx="16">
                  <c:v>1.4894677180008901E-7</c:v>
                </c:pt>
                <c:pt idx="17">
                  <c:v>1.327489496589524E-7</c:v>
                </c:pt>
                <c:pt idx="18">
                  <c:v>1.1831262537694297E-7</c:v>
                </c:pt>
                <c:pt idx="19">
                  <c:v>1.0544623799320496E-7</c:v>
                </c:pt>
                <c:pt idx="20">
                  <c:v>9.3979057989219728E-8</c:v>
                </c:pt>
                <c:pt idx="21">
                  <c:v>8.375892303479945E-8</c:v>
                </c:pt>
                <c:pt idx="22">
                  <c:v>7.4650218104507938E-8</c:v>
                </c:pt>
                <c:pt idx="23">
                  <c:v>6.6532076145973133E-8</c:v>
                </c:pt>
                <c:pt idx="24">
                  <c:v>5.9296774475996986E-8</c:v>
                </c:pt>
                <c:pt idx="25">
                  <c:v>5.2848304950746999E-8</c:v>
                </c:pt>
                <c:pt idx="26">
                  <c:v>4.7101100326101039E-8</c:v>
                </c:pt>
                <c:pt idx="27">
                  <c:v>4.1978898696040625E-8</c:v>
                </c:pt>
                <c:pt idx="28">
                  <c:v>3.7413731547460175E-8</c:v>
                </c:pt>
                <c:pt idx="29">
                  <c:v>3.3345021873833257E-8</c:v>
                </c:pt>
                <c:pt idx="30">
                  <c:v>2.9718780388693535E-8</c:v>
                </c:pt>
                <c:pt idx="31">
                  <c:v>2.6486889061184117E-8</c:v>
                </c:pt>
                <c:pt idx="32">
                  <c:v>2.3606462657363945E-8</c:v>
                </c:pt>
                <c:pt idx="33">
                  <c:v>2.1039279672731431E-8</c:v>
                </c:pt>
                <c:pt idx="34">
                  <c:v>1.8751275146153161E-8</c:v>
                </c:pt>
                <c:pt idx="35">
                  <c:v>1.6712088647763721E-8</c:v>
                </c:pt>
                <c:pt idx="36">
                  <c:v>1.4894661412390314E-8</c:v>
                </c:pt>
                <c:pt idx="37">
                  <c:v>1.3274877284226606E-8</c:v>
                </c:pt>
                <c:pt idx="38">
                  <c:v>1.1831242712596041E-8</c:v>
                </c:pt>
                <c:pt idx="39">
                  <c:v>1.0544601543570883E-8</c:v>
                </c:pt>
                <c:pt idx="40">
                  <c:v>9.3978808304061279E-9</c:v>
                </c:pt>
                <c:pt idx="41">
                  <c:v>8.3758642859824863E-9</c:v>
                </c:pt>
                <c:pt idx="42">
                  <c:v>7.4649903718716815E-9</c:v>
                </c:pt>
                <c:pt idx="43">
                  <c:v>6.6531723445479124E-9</c:v>
                </c:pt>
                <c:pt idx="44">
                  <c:v>5.9296378720334449E-9</c:v>
                </c:pt>
                <c:pt idx="45">
                  <c:v>5.2847860914633417E-9</c:v>
                </c:pt>
                <c:pt idx="46">
                  <c:v>4.710060211534519E-9</c:v>
                </c:pt>
                <c:pt idx="47">
                  <c:v>4.1978339690532821E-9</c:v>
                </c:pt>
                <c:pt idx="48">
                  <c:v>3.7413104330054907E-9</c:v>
                </c:pt>
                <c:pt idx="49">
                  <c:v>3.3344318134906695E-9</c:v>
                </c:pt>
                <c:pt idx="50">
                  <c:v>2.9717990785004713E-9</c:v>
                </c:pt>
                <c:pt idx="51">
                  <c:v>2.6486003120669085E-9</c:v>
                </c:pt>
                <c:pt idx="52">
                  <c:v>2.3605468630647411E-9</c:v>
                </c:pt>
                <c:pt idx="53">
                  <c:v>2.103816437439913E-9</c:v>
                </c:pt>
                <c:pt idx="54">
                  <c:v>1.8750023787063521E-9</c:v>
                </c:pt>
                <c:pt idx="55">
                  <c:v>1.6710684637229433E-9</c:v>
                </c:pt>
                <c:pt idx="56">
                  <c:v>1.489308613906946E-9</c:v>
                </c:pt>
                <c:pt idx="57">
                  <c:v>1.3273109872798458E-9</c:v>
                </c:pt>
                <c:pt idx="58">
                  <c:v>1.1829259748873061E-9</c:v>
                </c:pt>
                <c:pt idx="59">
                  <c:v>1.0542376769295683E-9</c:v>
                </c:pt>
                <c:pt idx="60">
                  <c:v>9.395384801262109E-10</c:v>
                </c:pt>
                <c:pt idx="61">
                  <c:v>8.3730639899598158E-10</c:v>
                </c:pt>
                <c:pt idx="62">
                  <c:v>7.4618488041428486E-10</c:v>
                </c:pt>
                <c:pt idx="63">
                  <c:v>6.6496480351511924E-10</c:v>
                </c:pt>
                <c:pt idx="64">
                  <c:v>5.9256843614896681E-10</c:v>
                </c:pt>
                <c:pt idx="65">
                  <c:v>5.2803513509919096E-10</c:v>
                </c:pt>
                <c:pt idx="66">
                  <c:v>4.7050860043333142E-10</c:v>
                </c:pt>
                <c:pt idx="67">
                  <c:v>4.192255150381676E-10</c:v>
                </c:pt>
                <c:pt idx="68">
                  <c:v>3.7350541883900057E-10</c:v>
                </c:pt>
                <c:pt idx="69">
                  <c:v>3.3274168368286246E-10</c:v>
                </c:pt>
                <c:pt idx="70">
                  <c:v>2.9639346960458011E-10</c:v>
                </c:pt>
                <c:pt idx="71">
                  <c:v>2.6397855639843752E-10</c:v>
                </c:pt>
                <c:pt idx="72">
                  <c:v>2.350669562789123E-10</c:v>
                </c:pt>
                <c:pt idx="73">
                  <c:v>2.0927522410659177E-10</c:v>
                </c:pt>
                <c:pt idx="74">
                  <c:v>1.8626139134199552E-10</c:v>
                </c:pt>
                <c:pt idx="75">
                  <c:v>1.6572045871751941E-10</c:v>
                </c:pt>
                <c:pt idx="76">
                  <c:v>1.4738039071398719E-10</c:v>
                </c:pt>
                <c:pt idx="77">
                  <c:v>1.3099856238981483E-10</c:v>
                </c:pt>
                <c:pt idx="78">
                  <c:v>1.1635861598308437E-10</c:v>
                </c:pt>
                <c:pt idx="79">
                  <c:v>1.0326769094763155E-10</c:v>
                </c:pt>
                <c:pt idx="80">
                  <c:v>9.1553996510912903E-11</c:v>
                </c:pt>
                <c:pt idx="81">
                  <c:v>8.1064700058644535E-11</c:v>
                </c:pt>
                <c:pt idx="82">
                  <c:v>7.1664106975038106E-11</c:v>
                </c:pt>
                <c:pt idx="83">
                  <c:v>6.3232106982412763E-11</c:v>
                </c:pt>
                <c:pt idx="84">
                  <c:v>5.5662857257632769E-11</c:v>
                </c:pt>
                <c:pt idx="85">
                  <c:v>4.8863662456083758E-11</c:v>
                </c:pt>
                <c:pt idx="86">
                  <c:v>4.2753995875028242E-11</c:v>
                </c:pt>
                <c:pt idx="87">
                  <c:v>3.7264586053123491E-11</c:v>
                </c:pt>
                <c:pt idx="88">
                  <c:v>3.2336474445729635E-11</c:v>
                </c:pt>
                <c:pt idx="89">
                  <c:v>2.7919942189731572E-11</c:v>
                </c:pt>
                <c:pt idx="90">
                  <c:v>2.3973220087864895E-11</c:v>
                </c:pt>
                <c:pt idx="91">
                  <c:v>2.0460946079774309E-11</c:v>
                </c:pt>
                <c:pt idx="92">
                  <c:v>1.7352417678702943E-11</c:v>
                </c:pt>
                <c:pt idx="93">
                  <c:v>1.4619783461335428E-11</c:v>
                </c:pt>
                <c:pt idx="94">
                  <c:v>1.223639098908727E-11</c:v>
                </c:pt>
                <c:pt idx="95">
                  <c:v>1.0175520420986945E-11</c:v>
                </c:pt>
                <c:pt idx="96">
                  <c:v>8.4096674431685627E-12</c:v>
                </c:pt>
                <c:pt idx="97">
                  <c:v>6.9104162105467376E-12</c:v>
                </c:pt>
                <c:pt idx="98">
                  <c:v>5.648811064947681E-12</c:v>
                </c:pt>
                <c:pt idx="99">
                  <c:v>4.5960444081795803E-12</c:v>
                </c:pt>
                <c:pt idx="100">
                  <c:v>3.724252367968078E-12</c:v>
                </c:pt>
                <c:pt idx="101">
                  <c:v>3.0072430817538253E-12</c:v>
                </c:pt>
                <c:pt idx="102">
                  <c:v>2.4210476064508148E-12</c:v>
                </c:pt>
                <c:pt idx="103">
                  <c:v>1.9442515678731351E-12</c:v>
                </c:pt>
                <c:pt idx="104">
                  <c:v>1.5581177311127209E-12</c:v>
                </c:pt>
                <c:pt idx="105">
                  <c:v>1.2465394877299681E-12</c:v>
                </c:pt>
                <c:pt idx="106">
                  <c:v>9.9587560487187296E-13</c:v>
                </c:pt>
                <c:pt idx="107">
                  <c:v>7.9471400094105683E-13</c:v>
                </c:pt>
                <c:pt idx="108">
                  <c:v>6.3360327543641605E-13</c:v>
                </c:pt>
                <c:pt idx="109">
                  <c:v>5.0477991493090363E-13</c:v>
                </c:pt>
                <c:pt idx="110">
                  <c:v>4.0190919823822358E-13</c:v>
                </c:pt>
                <c:pt idx="111">
                  <c:v>3.1984995865615023E-13</c:v>
                </c:pt>
                <c:pt idx="112">
                  <c:v>2.5444770904119534E-13</c:v>
                </c:pt>
                <c:pt idx="113">
                  <c:v>2.0235691148141358E-13</c:v>
                </c:pt>
                <c:pt idx="114">
                  <c:v>1.608909370771313E-13</c:v>
                </c:pt>
                <c:pt idx="115">
                  <c:v>1.2789707989759708E-13</c:v>
                </c:pt>
                <c:pt idx="116">
                  <c:v>1.0165350476964476E-13</c:v>
                </c:pt>
                <c:pt idx="117">
                  <c:v>8.0784953520533436E-14</c:v>
                </c:pt>
                <c:pt idx="118">
                  <c:v>6.4194221956623264E-14</c:v>
                </c:pt>
                <c:pt idx="119">
                  <c:v>5.1006727283019069E-14</c:v>
                </c:pt>
                <c:pt idx="120">
                  <c:v>4.0525836269471014E-14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2A8-4DEF-A1DA-67E94F5A612C}"/>
            </c:ext>
          </c:extLst>
        </c:ser>
        <c:ser>
          <c:idx val="5"/>
          <c:order val="1"/>
          <c:tx>
            <c:v>   (Longitudinal)</c:v>
          </c:tx>
          <c:spPr>
            <a:ln w="19050" cap="rnd">
              <a:solidFill>
                <a:srgbClr val="5B9BD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'rlimitsN=500'!$N$2:$N$122</c:f>
              <c:numCache>
                <c:formatCode>General</c:formatCode>
                <c:ptCount val="121"/>
                <c:pt idx="0">
                  <c:v>9.3979058772345808E-7</c:v>
                </c:pt>
                <c:pt idx="1">
                  <c:v>8.3758923930924714E-7</c:v>
                </c:pt>
                <c:pt idx="2">
                  <c:v>7.4650220881149783E-7</c:v>
                </c:pt>
                <c:pt idx="3">
                  <c:v>6.6532079094925239E-7</c:v>
                </c:pt>
                <c:pt idx="4">
                  <c:v>5.9296777783523386E-7</c:v>
                </c:pt>
                <c:pt idx="5">
                  <c:v>5.2848308693859811E-7</c:v>
                </c:pt>
                <c:pt idx="6">
                  <c:v>4.710110507947144E-7</c:v>
                </c:pt>
                <c:pt idx="7">
                  <c:v>4.1978904231359076E-7</c:v>
                </c:pt>
                <c:pt idx="8">
                  <c:v>3.7413737924445451E-7</c:v>
                </c:pt>
                <c:pt idx="9">
                  <c:v>3.3345029447549271E-7</c:v>
                </c:pt>
                <c:pt idx="10">
                  <c:v>2.9718788576298174E-7</c:v>
                </c:pt>
                <c:pt idx="11">
                  <c:v>2.6486898323370823E-7</c:v>
                </c:pt>
                <c:pt idx="12">
                  <c:v>2.3606473044016662E-7</c:v>
                </c:pt>
                <c:pt idx="13">
                  <c:v>2.1039291313150703E-7</c:v>
                </c:pt>
                <c:pt idx="14">
                  <c:v>1.8751288188086364E-7</c:v>
                </c:pt>
                <c:pt idx="15">
                  <c:v>1.6712103251874756E-7</c:v>
                </c:pt>
                <c:pt idx="16">
                  <c:v>1.4894677816585959E-7</c:v>
                </c:pt>
                <c:pt idx="17">
                  <c:v>1.3274895680146447E-7</c:v>
                </c:pt>
                <c:pt idx="18">
                  <c:v>1.1831263339097332E-7</c:v>
                </c:pt>
                <c:pt idx="19">
                  <c:v>1.0544624698509487E-7</c:v>
                </c:pt>
                <c:pt idx="20">
                  <c:v>9.3979068078286086E-8</c:v>
                </c:pt>
                <c:pt idx="21">
                  <c:v>8.3758934354918003E-8</c:v>
                </c:pt>
                <c:pt idx="22">
                  <c:v>7.4650230805889735E-8</c:v>
                </c:pt>
                <c:pt idx="23">
                  <c:v>6.6532090397157747E-8</c:v>
                </c:pt>
                <c:pt idx="24">
                  <c:v>5.9296790466088909E-8</c:v>
                </c:pt>
                <c:pt idx="25">
                  <c:v>5.2848322891924907E-8</c:v>
                </c:pt>
                <c:pt idx="26">
                  <c:v>4.7101120456433297E-8</c:v>
                </c:pt>
                <c:pt idx="27">
                  <c:v>4.1978921282644293E-8</c:v>
                </c:pt>
                <c:pt idx="28">
                  <c:v>3.7413756890045428E-8</c:v>
                </c:pt>
                <c:pt idx="29">
                  <c:v>3.334505030868034E-8</c:v>
                </c:pt>
                <c:pt idx="30">
                  <c:v>2.971881229311495E-8</c:v>
                </c:pt>
                <c:pt idx="31">
                  <c:v>2.6486924858531231E-8</c:v>
                </c:pt>
                <c:pt idx="32">
                  <c:v>2.3606502822644504E-8</c:v>
                </c:pt>
                <c:pt idx="33">
                  <c:v>2.1039324738912482E-8</c:v>
                </c:pt>
                <c:pt idx="34">
                  <c:v>1.8751325711232947E-8</c:v>
                </c:pt>
                <c:pt idx="35">
                  <c:v>1.6712145382706483E-8</c:v>
                </c:pt>
                <c:pt idx="36">
                  <c:v>1.4894725070029109E-8</c:v>
                </c:pt>
                <c:pt idx="37">
                  <c:v>1.3274948709252333E-8</c:v>
                </c:pt>
                <c:pt idx="38">
                  <c:v>1.1831322852765094E-8</c:v>
                </c:pt>
                <c:pt idx="39">
                  <c:v>1.0544691462280065E-8</c:v>
                </c:pt>
                <c:pt idx="40">
                  <c:v>9.3979817208015261E-9</c:v>
                </c:pt>
                <c:pt idx="41">
                  <c:v>8.3759774867893212E-9</c:v>
                </c:pt>
                <c:pt idx="42">
                  <c:v>7.4651173851548745E-9</c:v>
                </c:pt>
                <c:pt idx="43">
                  <c:v>6.65331485563864E-9</c:v>
                </c:pt>
                <c:pt idx="44">
                  <c:v>5.9297977718854769E-9</c:v>
                </c:pt>
                <c:pt idx="45">
                  <c:v>5.2849655017349936E-9</c:v>
                </c:pt>
                <c:pt idx="46">
                  <c:v>4.7102615127278474E-9</c:v>
                </c:pt>
                <c:pt idx="47">
                  <c:v>4.1980598320822296E-9</c:v>
                </c:pt>
                <c:pt idx="48">
                  <c:v>3.7415638546095091E-9</c:v>
                </c:pt>
                <c:pt idx="49">
                  <c:v>3.3347161559604011E-9</c:v>
                </c:pt>
                <c:pt idx="50">
                  <c:v>2.9721181142378733E-9</c:v>
                </c:pt>
                <c:pt idx="51">
                  <c:v>2.6489582735644522E-9</c:v>
                </c:pt>
                <c:pt idx="52">
                  <c:v>2.3609484989574486E-9</c:v>
                </c:pt>
                <c:pt idx="53">
                  <c:v>2.1042670753606839E-9</c:v>
                </c:pt>
                <c:pt idx="54">
                  <c:v>1.8755079957598466E-9</c:v>
                </c:pt>
                <c:pt idx="55">
                  <c:v>1.6716357654866075E-9</c:v>
                </c:pt>
                <c:pt idx="56">
                  <c:v>1.489945122969993E-9</c:v>
                </c:pt>
                <c:pt idx="57">
                  <c:v>1.3280251424421294E-9</c:v>
                </c:pt>
                <c:pt idx="58">
                  <c:v>1.1837272422596863E-9</c:v>
                </c:pt>
                <c:pt idx="59">
                  <c:v>1.0551366743045621E-9</c:v>
                </c:pt>
                <c:pt idx="60">
                  <c:v>9.405471161204576E-10</c:v>
                </c:pt>
                <c:pt idx="61">
                  <c:v>8.3843802860095548E-10</c:v>
                </c:pt>
                <c:pt idx="62">
                  <c:v>7.474544787232996E-10</c:v>
                </c:pt>
                <c:pt idx="63">
                  <c:v>6.6638915951457381E-10</c:v>
                </c:pt>
                <c:pt idx="64">
                  <c:v>5.9416636855738573E-10</c:v>
                </c:pt>
                <c:pt idx="65">
                  <c:v>5.2982773229027911E-10</c:v>
                </c:pt>
                <c:pt idx="66">
                  <c:v>4.7251948646206243E-10</c:v>
                </c:pt>
                <c:pt idx="67">
                  <c:v>4.2148114366321994E-10</c:v>
                </c:pt>
                <c:pt idx="68">
                  <c:v>3.7603539714598174E-10</c:v>
                </c:pt>
                <c:pt idx="69">
                  <c:v>3.3557912638414363E-10</c:v>
                </c:pt>
                <c:pt idx="70">
                  <c:v>2.9957538421719513E-10</c:v>
                </c:pt>
                <c:pt idx="71">
                  <c:v>2.6754625813649868E-10</c:v>
                </c:pt>
                <c:pt idx="72">
                  <c:v>2.390665094463693E-10</c:v>
                </c:pt>
                <c:pt idx="73">
                  <c:v>2.1375790378253416E-10</c:v>
                </c:pt>
                <c:pt idx="74">
                  <c:v>1.912841548829775E-10</c:v>
                </c:pt>
                <c:pt idx="75">
                  <c:v>1.7134641064867384E-10</c:v>
                </c:pt>
                <c:pt idx="76">
                  <c:v>1.5367921645963205E-10</c:v>
                </c:pt>
                <c:pt idx="77">
                  <c:v>1.3804689548424161E-10</c:v>
                </c:pt>
                <c:pt idx="78">
                  <c:v>1.2424028943196251E-10</c:v>
                </c:pt>
                <c:pt idx="79">
                  <c:v>1.1207380603109031E-10</c:v>
                </c:pt>
                <c:pt idx="80">
                  <c:v>1.0138272181076602E-10</c:v>
                </c:pt>
                <c:pt idx="81">
                  <c:v>9.2020691152788661E-11</c:v>
                </c:pt>
                <c:pt idx="82">
                  <c:v>8.3857416089267977E-11</c:v>
                </c:pt>
                <c:pt idx="83">
                  <c:v>7.6776437518773995E-11</c:v>
                </c:pt>
                <c:pt idx="84">
                  <c:v>7.067301948213701E-11</c:v>
                </c:pt>
                <c:pt idx="85">
                  <c:v>6.5452116186270137E-11</c:v>
                </c:pt>
                <c:pt idx="86">
                  <c:v>6.1026438269989574E-11</c:v>
                </c:pt>
                <c:pt idx="87">
                  <c:v>5.7314669835475477E-11</c:v>
                </c:pt>
                <c:pt idx="88">
                  <c:v>5.4239926108156173E-11</c:v>
                </c:pt>
                <c:pt idx="89">
                  <c:v>5.1728572148444904E-11</c:v>
                </c:pt>
                <c:pt idx="90">
                  <c:v>4.9709529126920171E-11</c:v>
                </c:pt>
                <c:pt idx="91">
                  <c:v>4.8114159237363263E-11</c:v>
                </c:pt>
                <c:pt idx="92">
                  <c:v>4.6876736276484506E-11</c:v>
                </c:pt>
                <c:pt idx="93">
                  <c:v>4.5935390202927993E-11</c:v>
                </c:pt>
                <c:pt idx="94">
                  <c:v>4.5233298233455539E-11</c:v>
                </c:pt>
                <c:pt idx="95">
                  <c:v>4.471983028229019E-11</c:v>
                </c:pt>
                <c:pt idx="96">
                  <c:v>4.4351375527074755E-11</c:v>
                </c:pt>
                <c:pt idx="97">
                  <c:v>4.409167559576188E-11</c:v>
                </c:pt>
                <c:pt idx="98">
                  <c:v>4.391162797126055E-11</c:v>
                </c:pt>
                <c:pt idx="99">
                  <c:v>4.378864725977357E-11</c:v>
                </c:pt>
                <c:pt idx="100">
                  <c:v>4.3705744019971012E-11</c:v>
                </c:pt>
                <c:pt idx="101">
                  <c:v>4.3650492730227832E-11</c:v>
                </c:pt>
                <c:pt idx="102">
                  <c:v>4.3614028432966589E-11</c:v>
                </c:pt>
                <c:pt idx="103">
                  <c:v>4.3590160802617992E-11</c:v>
                </c:pt>
                <c:pt idx="104">
                  <c:v>4.3574645557972405E-11</c:v>
                </c:pt>
                <c:pt idx="105">
                  <c:v>4.356461712598179E-11</c:v>
                </c:pt>
                <c:pt idx="106">
                  <c:v>4.3558165398226948E-11</c:v>
                </c:pt>
                <c:pt idx="107">
                  <c:v>4.3554030525109931E-11</c:v>
                </c:pt>
                <c:pt idx="108">
                  <c:v>4.355138870058634E-11</c:v>
                </c:pt>
                <c:pt idx="109">
                  <c:v>4.354970502083147E-11</c:v>
                </c:pt>
                <c:pt idx="110">
                  <c:v>4.354863414210077E-11</c:v>
                </c:pt>
                <c:pt idx="111">
                  <c:v>4.3547954126858457E-11</c:v>
                </c:pt>
                <c:pt idx="112">
                  <c:v>4.3547522871864391E-11</c:v>
                </c:pt>
                <c:pt idx="113">
                  <c:v>4.3547249660093808E-11</c:v>
                </c:pt>
                <c:pt idx="114">
                  <c:v>4.3547076716268222E-11</c:v>
                </c:pt>
                <c:pt idx="115">
                  <c:v>4.3546967314635848E-11</c:v>
                </c:pt>
                <c:pt idx="116">
                  <c:v>4.3546898145263443E-11</c:v>
                </c:pt>
                <c:pt idx="117">
                  <c:v>4.354685443114843E-11</c:v>
                </c:pt>
                <c:pt idx="118">
                  <c:v>4.3546826813638778E-11</c:v>
                </c:pt>
                <c:pt idx="119">
                  <c:v>4.3546809370206958E-11</c:v>
                </c:pt>
                <c:pt idx="120">
                  <c:v>4.354679835512964E-11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2A8-4DEF-A1DA-67E94F5A612C}"/>
            </c:ext>
          </c:extLst>
        </c:ser>
        <c:ser>
          <c:idx val="0"/>
          <c:order val="2"/>
          <c:tx>
            <c:v>Space charge (Ca+)</c:v>
          </c:tx>
          <c:spPr>
            <a:ln w="1905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'rlimitsN=500'!$I$2:$I$122</c:f>
              <c:numCache>
                <c:formatCode>General</c:formatCode>
                <c:ptCount val="121"/>
                <c:pt idx="0">
                  <c:v>3.5920231887226822E-5</c:v>
                </c:pt>
                <c:pt idx="1">
                  <c:v>2.8533219679144039E-5</c:v>
                </c:pt>
                <c:pt idx="2">
                  <c:v>2.2665741310885816E-5</c:v>
                </c:pt>
                <c:pt idx="3">
                  <c:v>1.8004792848945784E-5</c:v>
                </c:pt>
                <c:pt idx="4">
                  <c:v>1.4304203014379852E-5</c:v>
                </c:pt>
                <c:pt idx="5">
                  <c:v>1.1362522331673789E-5</c:v>
                </c:pt>
                <c:pt idx="6">
                  <c:v>9.0248462908680863E-6</c:v>
                </c:pt>
                <c:pt idx="7">
                  <c:v>7.1686299689100739E-6</c:v>
                </c:pt>
                <c:pt idx="8">
                  <c:v>5.6942975613528127E-6</c:v>
                </c:pt>
                <c:pt idx="9">
                  <c:v>4.5232330331900039E-6</c:v>
                </c:pt>
                <c:pt idx="10">
                  <c:v>3.5929147308395158E-6</c:v>
                </c:pt>
                <c:pt idx="11">
                  <c:v>2.8538844944244742E-6</c:v>
                </c:pt>
                <c:pt idx="12">
                  <c:v>2.2669290782302668E-6</c:v>
                </c:pt>
                <c:pt idx="13">
                  <c:v>1.8007032529608669E-6</c:v>
                </c:pt>
                <c:pt idx="14">
                  <c:v>1.4303731876966248E-6</c:v>
                </c:pt>
                <c:pt idx="15">
                  <c:v>1.1361779148840925E-6</c:v>
                </c:pt>
                <c:pt idx="16">
                  <c:v>9.0250338435248496E-7</c:v>
                </c:pt>
                <c:pt idx="17">
                  <c:v>7.1687483041412408E-7</c:v>
                </c:pt>
                <c:pt idx="18">
                  <c:v>5.694372226955999E-7</c:v>
                </c:pt>
                <c:pt idx="19">
                  <c:v>4.5231859215774468E-7</c:v>
                </c:pt>
                <c:pt idx="20">
                  <c:v>3.5929147308395159E-7</c:v>
                </c:pt>
                <c:pt idx="21">
                  <c:v>2.853940759274825E-7</c:v>
                </c:pt>
                <c:pt idx="22">
                  <c:v>2.2669704959717501E-7</c:v>
                </c:pt>
                <c:pt idx="23">
                  <c:v>1.8007181861464718E-7</c:v>
                </c:pt>
                <c:pt idx="24">
                  <c:v>1.4303614097462135E-7</c:v>
                </c:pt>
                <c:pt idx="25">
                  <c:v>1.136176428617589E-7</c:v>
                </c:pt>
                <c:pt idx="26">
                  <c:v>9.0249681992082666E-8</c:v>
                </c:pt>
                <c:pt idx="27">
                  <c:v>7.1687838054724226E-8</c:v>
                </c:pt>
                <c:pt idx="28">
                  <c:v>5.6943684936293347E-8</c:v>
                </c:pt>
                <c:pt idx="29">
                  <c:v>4.5231976993885819E-8</c:v>
                </c:pt>
                <c:pt idx="30">
                  <c:v>3.5929043269633312E-8</c:v>
                </c:pt>
                <c:pt idx="31">
                  <c:v>2.8539445103437299E-8</c:v>
                </c:pt>
                <c:pt idx="32">
                  <c:v>2.266968129202895E-8</c:v>
                </c:pt>
                <c:pt idx="33">
                  <c:v>1.800716319484726E-8</c:v>
                </c:pt>
                <c:pt idx="34">
                  <c:v>1.4303595252921474E-8</c:v>
                </c:pt>
                <c:pt idx="35">
                  <c:v>1.1361744964769477E-8</c:v>
                </c:pt>
                <c:pt idx="36">
                  <c:v>9.0249503816299685E-9</c:v>
                </c:pt>
                <c:pt idx="37">
                  <c:v>7.1687690132083666E-9</c:v>
                </c:pt>
                <c:pt idx="38">
                  <c:v>5.6943516937199273E-9</c:v>
                </c:pt>
                <c:pt idx="39">
                  <c:v>4.5231805038049215E-9</c:v>
                </c:pt>
                <c:pt idx="40">
                  <c:v>3.592885897387704E-9</c:v>
                </c:pt>
                <c:pt idx="41">
                  <c:v>2.8539267866299279E-9</c:v>
                </c:pt>
                <c:pt idx="42">
                  <c:v>2.2669506744352095E-9</c:v>
                </c:pt>
                <c:pt idx="43">
                  <c:v>1.8006989597158454E-9</c:v>
                </c:pt>
                <c:pt idx="44">
                  <c:v>1.4303420472172859E-9</c:v>
                </c:pt>
                <c:pt idx="45">
                  <c:v>1.1361571075068866E-9</c:v>
                </c:pt>
                <c:pt idx="46">
                  <c:v>9.0247770859066405E-10</c:v>
                </c:pt>
                <c:pt idx="47">
                  <c:v>7.1685955932577154E-10</c:v>
                </c:pt>
                <c:pt idx="48">
                  <c:v>5.694178249783375E-10</c:v>
                </c:pt>
                <c:pt idx="49">
                  <c:v>4.5230069063995583E-10</c:v>
                </c:pt>
                <c:pt idx="50">
                  <c:v>3.5927124457021847E-10</c:v>
                </c:pt>
                <c:pt idx="51">
                  <c:v>2.8537533027886092E-10</c:v>
                </c:pt>
                <c:pt idx="52">
                  <c:v>2.2667771827419608E-10</c:v>
                </c:pt>
                <c:pt idx="53">
                  <c:v>1.8005254812127394E-10</c:v>
                </c:pt>
                <c:pt idx="54">
                  <c:v>1.4301685898818858E-10</c:v>
                </c:pt>
                <c:pt idx="55">
                  <c:v>1.1359836586321369E-10</c:v>
                </c:pt>
                <c:pt idx="56">
                  <c:v>9.0230426386478682E-11</c:v>
                </c:pt>
                <c:pt idx="57">
                  <c:v>7.166861269651757E-11</c:v>
                </c:pt>
                <c:pt idx="58">
                  <c:v>5.6924440443974718E-11</c:v>
                </c:pt>
                <c:pt idx="59">
                  <c:v>4.5212728793874188E-11</c:v>
                </c:pt>
                <c:pt idx="60">
                  <c:v>3.5909786312548806E-11</c:v>
                </c:pt>
                <c:pt idx="61">
                  <c:v>2.8520197445062189E-11</c:v>
                </c:pt>
                <c:pt idx="62">
                  <c:v>2.2650439591264406E-11</c:v>
                </c:pt>
                <c:pt idx="63">
                  <c:v>1.7987926766229136E-11</c:v>
                </c:pt>
                <c:pt idx="64">
                  <c:v>1.4284363151398738E-11</c:v>
                </c:pt>
                <c:pt idx="65">
                  <c:v>1.1342520476415198E-11</c:v>
                </c:pt>
                <c:pt idx="66">
                  <c:v>9.0057348890402703E-12</c:v>
                </c:pt>
                <c:pt idx="67">
                  <c:v>7.1495640313051038E-12</c:v>
                </c:pt>
                <c:pt idx="68">
                  <c:v>5.6751600280298861E-12</c:v>
                </c:pt>
                <c:pt idx="69">
                  <c:v>4.5040054760334702E-12</c:v>
                </c:pt>
                <c:pt idx="70">
                  <c:v>3.5737321039050599E-12</c:v>
                </c:pt>
                <c:pt idx="71">
                  <c:v>2.8347994300663181E-12</c:v>
                </c:pt>
                <c:pt idx="72">
                  <c:v>2.2478565432500439E-12</c:v>
                </c:pt>
                <c:pt idx="73">
                  <c:v>1.7816465134113563E-12</c:v>
                </c:pt>
                <c:pt idx="74">
                  <c:v>1.4113418287124401E-12</c:v>
                </c:pt>
                <c:pt idx="75">
                  <c:v>1.1172222141433803E-12</c:v>
                </c:pt>
                <c:pt idx="76">
                  <c:v>8.8362441433504632E-13</c:v>
                </c:pt>
                <c:pt idx="77">
                  <c:v>6.9810800579661708E-13</c:v>
                </c:pt>
                <c:pt idx="78">
                  <c:v>5.5079280379531823E-13</c:v>
                </c:pt>
                <c:pt idx="79">
                  <c:v>4.3383256256719676E-13</c:v>
                </c:pt>
                <c:pt idx="80">
                  <c:v>3.4099691904776937E-13</c:v>
                </c:pt>
                <c:pt idx="81">
                  <c:v>2.6733928690230202E-13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B6-4A5E-B525-B21BDABBAA54}"/>
            </c:ext>
          </c:extLst>
        </c:ser>
        <c:ser>
          <c:idx val="1"/>
          <c:order val="3"/>
          <c:tx>
            <c:v>   (Longitudinal)</c:v>
          </c:tx>
          <c:spPr>
            <a:ln w="19050" cap="rnd">
              <a:solidFill>
                <a:srgbClr val="ED7D3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'rlimitsN=500'!$J$2:$J$122</c:f>
              <c:numCache>
                <c:formatCode>General</c:formatCode>
                <c:ptCount val="121"/>
                <c:pt idx="0">
                  <c:v>3.5920231887226822E-5</c:v>
                </c:pt>
                <c:pt idx="1">
                  <c:v>2.8533219679144039E-5</c:v>
                </c:pt>
                <c:pt idx="2">
                  <c:v>2.2665741310885816E-5</c:v>
                </c:pt>
                <c:pt idx="3">
                  <c:v>1.8004792848945784E-5</c:v>
                </c:pt>
                <c:pt idx="4">
                  <c:v>1.4304203014379852E-5</c:v>
                </c:pt>
                <c:pt idx="5">
                  <c:v>1.1362522331673789E-5</c:v>
                </c:pt>
                <c:pt idx="6">
                  <c:v>9.0248462908680863E-6</c:v>
                </c:pt>
                <c:pt idx="7">
                  <c:v>7.1686299689100739E-6</c:v>
                </c:pt>
                <c:pt idx="8">
                  <c:v>5.6942975613528127E-6</c:v>
                </c:pt>
                <c:pt idx="9">
                  <c:v>4.5232330331900039E-6</c:v>
                </c:pt>
                <c:pt idx="10">
                  <c:v>3.5929147308395158E-6</c:v>
                </c:pt>
                <c:pt idx="11">
                  <c:v>2.8538844944244742E-6</c:v>
                </c:pt>
                <c:pt idx="12">
                  <c:v>2.2669290782302668E-6</c:v>
                </c:pt>
                <c:pt idx="13">
                  <c:v>1.8007032529608669E-6</c:v>
                </c:pt>
                <c:pt idx="14">
                  <c:v>1.4303731876966248E-6</c:v>
                </c:pt>
                <c:pt idx="15">
                  <c:v>1.1361779148840925E-6</c:v>
                </c:pt>
                <c:pt idx="16">
                  <c:v>9.0250338435248496E-7</c:v>
                </c:pt>
                <c:pt idx="17">
                  <c:v>7.1687483041412408E-7</c:v>
                </c:pt>
                <c:pt idx="18">
                  <c:v>5.694372226955999E-7</c:v>
                </c:pt>
                <c:pt idx="19">
                  <c:v>4.5231859215774468E-7</c:v>
                </c:pt>
                <c:pt idx="20">
                  <c:v>3.5929147308395159E-7</c:v>
                </c:pt>
                <c:pt idx="21">
                  <c:v>2.853940759274825E-7</c:v>
                </c:pt>
                <c:pt idx="22">
                  <c:v>2.2669704959717501E-7</c:v>
                </c:pt>
                <c:pt idx="23">
                  <c:v>1.8007181861464718E-7</c:v>
                </c:pt>
                <c:pt idx="24">
                  <c:v>1.4303614097462135E-7</c:v>
                </c:pt>
                <c:pt idx="25">
                  <c:v>1.1361779148840924E-7</c:v>
                </c:pt>
                <c:pt idx="26">
                  <c:v>9.0249775769093126E-8</c:v>
                </c:pt>
                <c:pt idx="27">
                  <c:v>7.1687956393276218E-8</c:v>
                </c:pt>
                <c:pt idx="28">
                  <c:v>5.6943759602875571E-8</c:v>
                </c:pt>
                <c:pt idx="29">
                  <c:v>4.523207121681651E-8</c:v>
                </c:pt>
                <c:pt idx="30">
                  <c:v>3.592911758297315E-8</c:v>
                </c:pt>
                <c:pt idx="31">
                  <c:v>2.8539520125111212E-8</c:v>
                </c:pt>
                <c:pt idx="32">
                  <c:v>2.2669758212197426E-8</c:v>
                </c:pt>
                <c:pt idx="33">
                  <c:v>1.8007241594900645E-8</c:v>
                </c:pt>
                <c:pt idx="34">
                  <c:v>1.4303670631382044E-8</c:v>
                </c:pt>
                <c:pt idx="35">
                  <c:v>1.1361822250789421E-8</c:v>
                </c:pt>
                <c:pt idx="36">
                  <c:v>9.0250282168317247E-9</c:v>
                </c:pt>
                <c:pt idx="37">
                  <c:v>7.168846525350176E-9</c:v>
                </c:pt>
                <c:pt idx="38">
                  <c:v>5.6944289741239978E-9</c:v>
                </c:pt>
                <c:pt idx="39">
                  <c:v>4.5232575316163803E-9</c:v>
                </c:pt>
                <c:pt idx="40">
                  <c:v>3.5929630353396602E-9</c:v>
                </c:pt>
                <c:pt idx="41">
                  <c:v>2.8540039661026244E-9</c:v>
                </c:pt>
                <c:pt idx="42">
                  <c:v>2.2670277732849687E-9</c:v>
                </c:pt>
                <c:pt idx="43">
                  <c:v>1.8007760919158638E-9</c:v>
                </c:pt>
                <c:pt idx="44">
                  <c:v>1.430419194229452E-9</c:v>
                </c:pt>
                <c:pt idx="45">
                  <c:v>1.1362342621152742E-9</c:v>
                </c:pt>
                <c:pt idx="46">
                  <c:v>9.0255485280602933E-10</c:v>
                </c:pt>
                <c:pt idx="47">
                  <c:v>7.1693670243380627E-10</c:v>
                </c:pt>
                <c:pt idx="48">
                  <c:v>5.6949496821890362E-10</c:v>
                </c:pt>
                <c:pt idx="49">
                  <c:v>4.5237783508521596E-10</c:v>
                </c:pt>
                <c:pt idx="50">
                  <c:v>3.5934838849347686E-10</c:v>
                </c:pt>
                <c:pt idx="51">
                  <c:v>2.8545247318503669E-10</c:v>
                </c:pt>
                <c:pt idx="52">
                  <c:v>2.2675486089197846E-10</c:v>
                </c:pt>
                <c:pt idx="53">
                  <c:v>1.8012969071526103E-10</c:v>
                </c:pt>
                <c:pt idx="54">
                  <c:v>1.4309400187585334E-10</c:v>
                </c:pt>
                <c:pt idx="55">
                  <c:v>1.1367550866841978E-10</c:v>
                </c:pt>
                <c:pt idx="56">
                  <c:v>9.0307569231510026E-11</c:v>
                </c:pt>
                <c:pt idx="57">
                  <c:v>7.174575551986873E-11</c:v>
                </c:pt>
                <c:pt idx="58">
                  <c:v>5.7001583316327682E-11</c:v>
                </c:pt>
                <c:pt idx="59">
                  <c:v>4.528987163034018E-11</c:v>
                </c:pt>
                <c:pt idx="60">
                  <c:v>3.5986929165790202E-11</c:v>
                </c:pt>
                <c:pt idx="61">
                  <c:v>2.859734028981844E-11</c:v>
                </c:pt>
                <c:pt idx="62">
                  <c:v>2.2727582434003003E-11</c:v>
                </c:pt>
                <c:pt idx="63">
                  <c:v>1.8065069608781378E-11</c:v>
                </c:pt>
                <c:pt idx="64">
                  <c:v>1.4361505993306805E-11</c:v>
                </c:pt>
                <c:pt idx="65">
                  <c:v>1.1419663319627685E-11</c:v>
                </c:pt>
                <c:pt idx="66">
                  <c:v>9.0828777329272309E-12</c:v>
                </c:pt>
                <c:pt idx="67">
                  <c:v>7.2267068750194681E-12</c:v>
                </c:pt>
                <c:pt idx="68">
                  <c:v>5.7523028716195577E-12</c:v>
                </c:pt>
                <c:pt idx="69">
                  <c:v>4.5811483196444344E-12</c:v>
                </c:pt>
                <c:pt idx="70">
                  <c:v>3.650874947722814E-12</c:v>
                </c:pt>
                <c:pt idx="71">
                  <c:v>2.9119422739083222E-12</c:v>
                </c:pt>
                <c:pt idx="72">
                  <c:v>2.3249993871321497E-12</c:v>
                </c:pt>
                <c:pt idx="73">
                  <c:v>1.8587893572574016E-12</c:v>
                </c:pt>
                <c:pt idx="74">
                  <c:v>1.4884846725668062E-12</c:v>
                </c:pt>
                <c:pt idx="75">
                  <c:v>1.1943650579932765E-12</c:v>
                </c:pt>
                <c:pt idx="76">
                  <c:v>9.6076725819190664E-13</c:v>
                </c:pt>
                <c:pt idx="77">
                  <c:v>7.7525084965869898E-13</c:v>
                </c:pt>
                <c:pt idx="78">
                  <c:v>6.2793564766606129E-13</c:v>
                </c:pt>
                <c:pt idx="79">
                  <c:v>5.1097540644741999E-13</c:v>
                </c:pt>
                <c:pt idx="80">
                  <c:v>4.1813976294644467E-13</c:v>
                </c:pt>
                <c:pt idx="81">
                  <c:v>3.4448213082956509E-13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B6-4A5E-B525-B21BDABBAA54}"/>
            </c:ext>
          </c:extLst>
        </c:ser>
        <c:ser>
          <c:idx val="2"/>
          <c:order val="4"/>
          <c:tx>
            <c:v>Space charge (Ca20+)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'rlimitsN=500'!$K$2:$K$122</c:f>
              <c:numCache>
                <c:formatCode>General</c:formatCode>
                <c:ptCount val="121"/>
                <c:pt idx="56">
                  <c:v>3.6092170554591478E-8</c:v>
                </c:pt>
                <c:pt idx="57">
                  <c:v>2.8667445078607031E-8</c:v>
                </c:pt>
                <c:pt idx="58">
                  <c:v>2.276977617758989E-8</c:v>
                </c:pt>
                <c:pt idx="59">
                  <c:v>1.8085091517549676E-8</c:v>
                </c:pt>
                <c:pt idx="60">
                  <c:v>1.4363914525019525E-8</c:v>
                </c:pt>
                <c:pt idx="61">
                  <c:v>1.1408078978024877E-8</c:v>
                </c:pt>
                <c:pt idx="62">
                  <c:v>9.0601758365057646E-9</c:v>
                </c:pt>
                <c:pt idx="63">
                  <c:v>7.1951707064916554E-9</c:v>
                </c:pt>
                <c:pt idx="64">
                  <c:v>5.7137452605594963E-9</c:v>
                </c:pt>
                <c:pt idx="65">
                  <c:v>4.5370081905660801E-9</c:v>
                </c:pt>
                <c:pt idx="66">
                  <c:v>3.6022939556161084E-9</c:v>
                </c:pt>
                <c:pt idx="67">
                  <c:v>2.859825612522042E-9</c:v>
                </c:pt>
                <c:pt idx="68">
                  <c:v>2.2700640112119546E-9</c:v>
                </c:pt>
                <c:pt idx="69">
                  <c:v>1.8016021904133884E-9</c:v>
                </c:pt>
                <c:pt idx="70">
                  <c:v>1.4294928415620241E-9</c:v>
                </c:pt>
                <c:pt idx="71">
                  <c:v>1.1339197720265275E-9</c:v>
                </c:pt>
                <c:pt idx="72">
                  <c:v>8.991426173000178E-10</c:v>
                </c:pt>
                <c:pt idx="73">
                  <c:v>7.1265860536454262E-10</c:v>
                </c:pt>
                <c:pt idx="74">
                  <c:v>5.6453673148497615E-10</c:v>
                </c:pt>
                <c:pt idx="75">
                  <c:v>4.468888856573522E-10</c:v>
                </c:pt>
                <c:pt idx="76">
                  <c:v>3.5344976573401861E-10</c:v>
                </c:pt>
                <c:pt idx="77">
                  <c:v>2.7924320231864686E-10</c:v>
                </c:pt>
                <c:pt idx="78">
                  <c:v>2.2031712151812733E-10</c:v>
                </c:pt>
                <c:pt idx="79">
                  <c:v>1.7353302502687872E-10</c:v>
                </c:pt>
                <c:pt idx="80">
                  <c:v>1.3639876761910776E-10</c:v>
                </c:pt>
                <c:pt idx="81">
                  <c:v>1.0693571476092082E-10</c:v>
                </c:pt>
                <c:pt idx="82">
                  <c:v>8.3573190463755536E-11</c:v>
                </c:pt>
                <c:pt idx="83">
                  <c:v>6.5064575911641224E-11</c:v>
                </c:pt>
                <c:pt idx="84">
                  <c:v>5.0420571601951202E-11</c:v>
                </c:pt>
                <c:pt idx="85">
                  <c:v>3.885605378121443E-11</c:v>
                </c:pt>
                <c:pt idx="86">
                  <c:v>2.9747692360821081E-11</c:v>
                </c:pt>
                <c:pt idx="87">
                  <c:v>2.2600095210404851E-11</c:v>
                </c:pt>
                <c:pt idx="88">
                  <c:v>1.7018736178976407E-11</c:v>
                </c:pt>
                <c:pt idx="89">
                  <c:v>1.268833343277518E-11</c:v>
                </c:pt>
                <c:pt idx="90">
                  <c:v>9.3556789456741239E-12</c:v>
                </c:pt>
                <c:pt idx="91">
                  <c:v>6.8161739146496799E-12</c:v>
                </c:pt>
                <c:pt idx="92">
                  <c:v>4.9034869547251347E-12</c:v>
                </c:pt>
                <c:pt idx="93">
                  <c:v>3.48181967482773E-12</c:v>
                </c:pt>
                <c:pt idx="94">
                  <c:v>2.4402603227161597E-12</c:v>
                </c:pt>
                <c:pt idx="95">
                  <c:v>1.6886811654844722E-12</c:v>
                </c:pt>
                <c:pt idx="96">
                  <c:v>1.1546478583357271E-12</c:v>
                </c:pt>
                <c:pt idx="97">
                  <c:v>7.80893547830917E-13</c:v>
                </c:pt>
                <c:pt idx="98">
                  <c:v>5.2305636392618551E-13</c:v>
                </c:pt>
                <c:pt idx="99">
                  <c:v>3.4754048756642798E-13</c:v>
                </c:pt>
                <c:pt idx="100">
                  <c:v>2.2948829050564622E-13</c:v>
                </c:pt>
                <c:pt idx="101">
                  <c:v>1.5091791520765225E-13</c:v>
                </c:pt>
                <c:pt idx="102">
                  <c:v>9.9091066337357674E-14</c:v>
                </c:pt>
                <c:pt idx="103">
                  <c:v>6.5151942099158348E-14</c:v>
                </c:pt>
                <c:pt idx="104">
                  <c:v>4.3044207446997378E-14</c:v>
                </c:pt>
                <c:pt idx="105">
                  <c:v>2.8684531311690829E-14</c:v>
                </c:pt>
                <c:pt idx="106">
                  <c:v>1.9354335457112532E-14</c:v>
                </c:pt>
                <c:pt idx="107">
                  <c:v>1.3265221141676727E-14</c:v>
                </c:pt>
                <c:pt idx="108">
                  <c:v>9.2549865493925013E-15</c:v>
                </c:pt>
                <c:pt idx="109">
                  <c:v>6.5775390559661165E-15</c:v>
                </c:pt>
                <c:pt idx="110">
                  <c:v>4.7588553590709982E-15</c:v>
                </c:pt>
                <c:pt idx="111">
                  <c:v>3.4995200217571361E-15</c:v>
                </c:pt>
                <c:pt idx="112">
                  <c:v>2.6102711998867952E-15</c:v>
                </c:pt>
                <c:pt idx="113">
                  <c:v>1.9705536133511626E-15</c:v>
                </c:pt>
                <c:pt idx="114">
                  <c:v>1.5025272603182063E-15</c:v>
                </c:pt>
                <c:pt idx="115">
                  <c:v>1.1550364076655833E-15</c:v>
                </c:pt>
                <c:pt idx="116">
                  <c:v>8.9378558653684627E-16</c:v>
                </c:pt>
                <c:pt idx="117">
                  <c:v>6.9530389279874504E-16</c:v>
                </c:pt>
                <c:pt idx="118">
                  <c:v>5.4320157226446491E-16</c:v>
                </c:pt>
                <c:pt idx="119">
                  <c:v>4.258151502952427E-16</c:v>
                </c:pt>
                <c:pt idx="120">
                  <c:v>3.3470041045677962E-16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B6-4A5E-B525-B21BDABBAA54}"/>
            </c:ext>
          </c:extLst>
        </c:ser>
        <c:ser>
          <c:idx val="3"/>
          <c:order val="5"/>
          <c:tx>
            <c:v>   (Longitudinal)</c:v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'rlimitsN=500'!$L$2:$L$122</c:f>
              <c:numCache>
                <c:formatCode>General</c:formatCode>
                <c:ptCount val="121"/>
                <c:pt idx="56">
                  <c:v>3.6123027692604015E-8</c:v>
                </c:pt>
                <c:pt idx="57">
                  <c:v>2.8698302207947495E-8</c:v>
                </c:pt>
                <c:pt idx="58">
                  <c:v>2.2800633326531074E-8</c:v>
                </c:pt>
                <c:pt idx="59">
                  <c:v>1.8115948652136074E-8</c:v>
                </c:pt>
                <c:pt idx="60">
                  <c:v>1.4394771666316083E-8</c:v>
                </c:pt>
                <c:pt idx="61">
                  <c:v>1.1438936115927378E-8</c:v>
                </c:pt>
                <c:pt idx="62">
                  <c:v>9.0910329736012032E-9</c:v>
                </c:pt>
                <c:pt idx="63">
                  <c:v>7.2260278435125518E-9</c:v>
                </c:pt>
                <c:pt idx="64">
                  <c:v>5.7446023973227226E-9</c:v>
                </c:pt>
                <c:pt idx="65">
                  <c:v>4.5678653278510745E-9</c:v>
                </c:pt>
                <c:pt idx="66">
                  <c:v>3.6331510931708932E-9</c:v>
                </c:pt>
                <c:pt idx="67">
                  <c:v>2.8906827500077877E-9</c:v>
                </c:pt>
                <c:pt idx="68">
                  <c:v>2.3009211486478235E-9</c:v>
                </c:pt>
                <c:pt idx="69">
                  <c:v>1.8324593278577739E-9</c:v>
                </c:pt>
                <c:pt idx="70">
                  <c:v>1.4603499790891258E-9</c:v>
                </c:pt>
                <c:pt idx="71">
                  <c:v>1.1647769095633292E-9</c:v>
                </c:pt>
                <c:pt idx="72">
                  <c:v>9.2999975485285991E-10</c:v>
                </c:pt>
                <c:pt idx="73">
                  <c:v>7.4351574290296077E-10</c:v>
                </c:pt>
                <c:pt idx="74">
                  <c:v>5.9539386902672256E-10</c:v>
                </c:pt>
                <c:pt idx="75">
                  <c:v>4.7774602319731072E-10</c:v>
                </c:pt>
                <c:pt idx="76">
                  <c:v>3.8430690327676266E-10</c:v>
                </c:pt>
                <c:pt idx="77">
                  <c:v>3.1010033986347964E-10</c:v>
                </c:pt>
                <c:pt idx="78">
                  <c:v>2.5117425906642455E-10</c:v>
                </c:pt>
                <c:pt idx="79">
                  <c:v>2.0439016257896802E-10</c:v>
                </c:pt>
                <c:pt idx="80">
                  <c:v>1.6725590517857788E-10</c:v>
                </c:pt>
                <c:pt idx="81">
                  <c:v>1.3779285233182605E-10</c:v>
                </c:pt>
                <c:pt idx="82">
                  <c:v>1.1443032805120541E-10</c:v>
                </c:pt>
                <c:pt idx="83">
                  <c:v>9.5921713524690825E-11</c:v>
                </c:pt>
                <c:pt idx="84">
                  <c:v>8.1277709253650209E-11</c:v>
                </c:pt>
                <c:pt idx="85">
                  <c:v>6.9713191490363522E-11</c:v>
                </c:pt>
                <c:pt idx="86">
                  <c:v>6.0604830155040697E-11</c:v>
                </c:pt>
                <c:pt idx="87">
                  <c:v>5.3457233129985082E-11</c:v>
                </c:pt>
                <c:pt idx="88">
                  <c:v>4.7875874281898858E-11</c:v>
                </c:pt>
                <c:pt idx="89">
                  <c:v>4.3545471802990546E-11</c:v>
                </c:pt>
                <c:pt idx="90">
                  <c:v>4.0212817704931151E-11</c:v>
                </c:pt>
                <c:pt idx="91">
                  <c:v>3.7673313240895768E-11</c:v>
                </c:pt>
                <c:pt idx="92">
                  <c:v>3.5760627110068014E-11</c:v>
                </c:pt>
                <c:pt idx="93">
                  <c:v>3.4338961049479368E-11</c:v>
                </c:pt>
                <c:pt idx="94">
                  <c:v>3.3297403502707887E-11</c:v>
                </c:pt>
                <c:pt idx="95">
                  <c:v>3.2545827038164092E-11</c:v>
                </c:pt>
                <c:pt idx="96">
                  <c:v>3.2011797775323191E-11</c:v>
                </c:pt>
                <c:pt idx="97">
                  <c:v>3.1638049575606979E-11</c:v>
                </c:pt>
                <c:pt idx="98">
                  <c:v>3.1380221664801973E-11</c:v>
                </c:pt>
                <c:pt idx="99">
                  <c:v>3.1204719888714181E-11</c:v>
                </c:pt>
                <c:pt idx="100">
                  <c:v>3.1086689109238784E-11</c:v>
                </c:pt>
                <c:pt idx="101">
                  <c:v>3.1008151098794391E-11</c:v>
                </c:pt>
                <c:pt idx="102">
                  <c:v>3.0956372640319376E-11</c:v>
                </c:pt>
                <c:pt idx="103">
                  <c:v>3.0922504588914158E-11</c:v>
                </c:pt>
                <c:pt idx="104">
                  <c:v>3.0900498475023422E-11</c:v>
                </c:pt>
                <c:pt idx="105">
                  <c:v>3.0886278773756687E-11</c:v>
                </c:pt>
                <c:pt idx="106">
                  <c:v>3.087713234976452E-11</c:v>
                </c:pt>
                <c:pt idx="107">
                  <c:v>3.087127117451946E-11</c:v>
                </c:pt>
                <c:pt idx="108">
                  <c:v>3.0867526684301142E-11</c:v>
                </c:pt>
                <c:pt idx="109">
                  <c:v>3.0865140375399511E-11</c:v>
                </c:pt>
                <c:pt idx="110">
                  <c:v>3.0863622648183627E-11</c:v>
                </c:pt>
                <c:pt idx="111">
                  <c:v>3.0862658900505566E-11</c:v>
                </c:pt>
                <c:pt idx="112">
                  <c:v>3.0862047714646706E-11</c:v>
                </c:pt>
                <c:pt idx="113">
                  <c:v>3.0861660514901177E-11</c:v>
                </c:pt>
                <c:pt idx="114">
                  <c:v>3.0861415417640241E-11</c:v>
                </c:pt>
                <c:pt idx="115">
                  <c:v>3.0861260373328642E-11</c:v>
                </c:pt>
                <c:pt idx="116">
                  <c:v>3.0861162346499919E-11</c:v>
                </c:pt>
                <c:pt idx="117">
                  <c:v>3.0861100394932258E-11</c:v>
                </c:pt>
                <c:pt idx="118">
                  <c:v>3.0861061255479E-11</c:v>
                </c:pt>
                <c:pt idx="119">
                  <c:v>3.0861036534724084E-11</c:v>
                </c:pt>
                <c:pt idx="120">
                  <c:v>3.0861020924184146E-11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2A8-4DEF-A1DA-67E94F5A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457072"/>
        <c:axId val="1152458512"/>
      </c:scatterChart>
      <c:scatterChart>
        <c:scatterStyle val="lineMarker"/>
        <c:varyColors val="0"/>
        <c:ser>
          <c:idx val="6"/>
          <c:order val="6"/>
          <c:tx>
            <c:v>Density (RHS)</c:v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'rlimitsN=500'!$O$2:$O$122</c:f>
              <c:numCache>
                <c:formatCode>General</c:formatCode>
                <c:ptCount val="121"/>
                <c:pt idx="0">
                  <c:v>1.7140328399144125E-10</c:v>
                </c:pt>
                <c:pt idx="1">
                  <c:v>3.4196699590724773E-10</c:v>
                </c:pt>
                <c:pt idx="2">
                  <c:v>6.8222361786833089E-10</c:v>
                </c:pt>
                <c:pt idx="3">
                  <c:v>1.3610439403704955E-9</c:v>
                </c:pt>
                <c:pt idx="4">
                  <c:v>2.7142230703775844E-9</c:v>
                </c:pt>
                <c:pt idx="5">
                  <c:v>5.4151723562979633E-9</c:v>
                </c:pt>
                <c:pt idx="6">
                  <c:v>1.080729713094658E-8</c:v>
                </c:pt>
                <c:pt idx="7">
                  <c:v>2.1563936432349766E-8</c:v>
                </c:pt>
                <c:pt idx="8">
                  <c:v>4.3024522562227552E-8</c:v>
                </c:pt>
                <c:pt idx="9">
                  <c:v>8.5839987358695053E-8</c:v>
                </c:pt>
                <c:pt idx="10">
                  <c:v>1.712757201534682E-7</c:v>
                </c:pt>
                <c:pt idx="11">
                  <c:v>3.4176482137637631E-7</c:v>
                </c:pt>
                <c:pt idx="12">
                  <c:v>6.8190320809635008E-7</c:v>
                </c:pt>
                <c:pt idx="13">
                  <c:v>1.3605361513170191E-6</c:v>
                </c:pt>
                <c:pt idx="14">
                  <c:v>2.7144912830725114E-6</c:v>
                </c:pt>
                <c:pt idx="15">
                  <c:v>5.4162350577451098E-6</c:v>
                </c:pt>
                <c:pt idx="16">
                  <c:v>1.0806623373306812E-5</c:v>
                </c:pt>
                <c:pt idx="17">
                  <c:v>2.1562868575937937E-5</c:v>
                </c:pt>
                <c:pt idx="18">
                  <c:v>4.3022830149256197E-5</c:v>
                </c:pt>
                <c:pt idx="19">
                  <c:v>8.5842669606839061E-5</c:v>
                </c:pt>
                <c:pt idx="20">
                  <c:v>1.7127572015346817E-4</c:v>
                </c:pt>
                <c:pt idx="21">
                  <c:v>3.4174460830709594E-4</c:v>
                </c:pt>
                <c:pt idx="22">
                  <c:v>6.8186583349243309E-4</c:v>
                </c:pt>
                <c:pt idx="23">
                  <c:v>1.3605023032048518E-3</c:v>
                </c:pt>
                <c:pt idx="24">
                  <c:v>2.7145583390069733E-3</c:v>
                </c:pt>
                <c:pt idx="25">
                  <c:v>5.4162492280338155E-3</c:v>
                </c:pt>
                <c:pt idx="26">
                  <c:v>1.0806847956071343E-2</c:v>
                </c:pt>
                <c:pt idx="27">
                  <c:v>2.1562512631615419E-2</c:v>
                </c:pt>
                <c:pt idx="28">
                  <c:v>4.3022858355750725E-2</c:v>
                </c:pt>
                <c:pt idx="29">
                  <c:v>8.5841820222090678E-2</c:v>
                </c:pt>
                <c:pt idx="30">
                  <c:v>0.17127685377511873</c:v>
                </c:pt>
                <c:pt idx="31">
                  <c:v>0.34174236245891948</c:v>
                </c:pt>
                <c:pt idx="32">
                  <c:v>0.60386943882258914</c:v>
                </c:pt>
                <c:pt idx="33">
                  <c:v>0.85298816037552616</c:v>
                </c:pt>
                <c:pt idx="34">
                  <c:v>1.2048776345645973</c:v>
                </c:pt>
                <c:pt idx="35">
                  <c:v>1.7019345984975109</c:v>
                </c:pt>
                <c:pt idx="36">
                  <c:v>2.4040459905620235</c:v>
                </c:pt>
                <c:pt idx="37">
                  <c:v>3.3958042813997049</c:v>
                </c:pt>
                <c:pt idx="38">
                  <c:v>4.7966993710150501</c:v>
                </c:pt>
                <c:pt idx="39">
                  <c:v>6.7755149808670465</c:v>
                </c:pt>
                <c:pt idx="40">
                  <c:v>9.5706640117875921</c:v>
                </c:pt>
                <c:pt idx="41">
                  <c:v>13.518912849667638</c:v>
                </c:pt>
                <c:pt idx="42">
                  <c:v>19.095955256955001</c:v>
                </c:pt>
                <c:pt idx="43">
                  <c:v>26.973724043930396</c:v>
                </c:pt>
                <c:pt idx="44">
                  <c:v>38.101345103871239</c:v>
                </c:pt>
                <c:pt idx="45">
                  <c:v>53.819486521986228</c:v>
                </c:pt>
                <c:pt idx="46">
                  <c:v>76.021878300790789</c:v>
                </c:pt>
                <c:pt idx="47">
                  <c:v>107.38346026869439</c:v>
                </c:pt>
                <c:pt idx="48">
                  <c:v>151.68264109260335</c:v>
                </c:pt>
                <c:pt idx="49">
                  <c:v>214.2564861490936</c:v>
                </c:pt>
                <c:pt idx="50">
                  <c:v>302.64366068642892</c:v>
                </c:pt>
                <c:pt idx="51">
                  <c:v>427.49256352211415</c:v>
                </c:pt>
                <c:pt idx="52">
                  <c:v>603.84401527418197</c:v>
                </c:pt>
                <c:pt idx="53">
                  <c:v>852.94295304390914</c:v>
                </c:pt>
                <c:pt idx="54">
                  <c:v>1204.7972495003621</c:v>
                </c:pt>
                <c:pt idx="55">
                  <c:v>1701.7916651488636</c:v>
                </c:pt>
                <c:pt idx="56">
                  <c:v>0.16882096850713327</c:v>
                </c:pt>
                <c:pt idx="57">
                  <c:v>0.33682347372122634</c:v>
                </c:pt>
                <c:pt idx="58">
                  <c:v>0.6720043739167304</c:v>
                </c:pt>
                <c:pt idx="59">
                  <c:v>1.3407074750831394</c:v>
                </c:pt>
                <c:pt idx="60">
                  <c:v>2.6747680616991678</c:v>
                </c:pt>
                <c:pt idx="61">
                  <c:v>5.3361233551601757</c:v>
                </c:pt>
                <c:pt idx="62">
                  <c:v>10.64510740586207</c:v>
                </c:pt>
                <c:pt idx="63">
                  <c:v>21.23511897493049</c:v>
                </c:pt>
                <c:pt idx="64">
                  <c:v>42.357937986045734</c:v>
                </c:pt>
                <c:pt idx="65">
                  <c:v>84.485876790535968</c:v>
                </c:pt>
                <c:pt idx="66">
                  <c:v>168.49800967550181</c:v>
                </c:pt>
                <c:pt idx="67">
                  <c:v>336.01371159884707</c:v>
                </c:pt>
                <c:pt idx="68">
                  <c:v>669.974989187299</c:v>
                </c:pt>
                <c:pt idx="69">
                  <c:v>1335.6245308648483</c:v>
                </c:pt>
                <c:pt idx="70">
                  <c:v>2662.0463621543549</c:v>
                </c:pt>
                <c:pt idx="71">
                  <c:v>5304.3127720471093</c:v>
                </c:pt>
                <c:pt idx="72">
                  <c:v>10565.657635965883</c:v>
                </c:pt>
                <c:pt idx="73">
                  <c:v>21036.975330560621</c:v>
                </c:pt>
                <c:pt idx="74">
                  <c:v>41864.679062737872</c:v>
                </c:pt>
                <c:pt idx="75">
                  <c:v>83260.755140535039</c:v>
                </c:pt>
                <c:pt idx="76">
                  <c:v>165463.78377043337</c:v>
                </c:pt>
                <c:pt idx="77">
                  <c:v>328525.48994187283</c:v>
                </c:pt>
                <c:pt idx="78">
                  <c:v>651575.7400822643</c:v>
                </c:pt>
                <c:pt idx="79">
                  <c:v>1290661.2444182953</c:v>
                </c:pt>
                <c:pt idx="80">
                  <c:v>2552902.217446906</c:v>
                </c:pt>
                <c:pt idx="81">
                  <c:v>5041552.4531450272</c:v>
                </c:pt>
                <c:pt idx="82">
                  <c:v>9939428.7877443861</c:v>
                </c:pt>
                <c:pt idx="83">
                  <c:v>19562772.223126814</c:v>
                </c:pt>
                <c:pt idx="84">
                  <c:v>31545258.270173009</c:v>
                </c:pt>
                <c:pt idx="85">
                  <c:v>47725395.650236197</c:v>
                </c:pt>
                <c:pt idx="86">
                  <c:v>71213952.045279741</c:v>
                </c:pt>
                <c:pt idx="87">
                  <c:v>99810937.731851056</c:v>
                </c:pt>
                <c:pt idx="88">
                  <c:v>140065800.51053768</c:v>
                </c:pt>
                <c:pt idx="89">
                  <c:v>197004893.14380562</c:v>
                </c:pt>
                <c:pt idx="90">
                  <c:v>278063598.74612504</c:v>
                </c:pt>
                <c:pt idx="91">
                  <c:v>394377573.4038617</c:v>
                </c:pt>
                <c:pt idx="92">
                  <c:v>562806599.02174067</c:v>
                </c:pt>
                <c:pt idx="93">
                  <c:v>809109393.42602324</c:v>
                </c:pt>
                <c:pt idx="94">
                  <c:v>1172928628.1756375</c:v>
                </c:pt>
                <c:pt idx="95">
                  <c:v>1715628003.1892064</c:v>
                </c:pt>
                <c:pt idx="96">
                  <c:v>2532630282.6997633</c:v>
                </c:pt>
                <c:pt idx="97">
                  <c:v>3772867201.5042295</c:v>
                </c:pt>
                <c:pt idx="98">
                  <c:v>5669475680.4960375</c:v>
                </c:pt>
                <c:pt idx="99">
                  <c:v>8588287450.4360123</c:v>
                </c:pt>
                <c:pt idx="100">
                  <c:v>13104480547.412415</c:v>
                </c:pt>
                <c:pt idx="101">
                  <c:v>20123814904.910454</c:v>
                </c:pt>
                <c:pt idx="102">
                  <c:v>31074465872.654251</c:v>
                </c:pt>
                <c:pt idx="103">
                  <c:v>48210667730.68557</c:v>
                </c:pt>
                <c:pt idx="104">
                  <c:v>75093462655.092422</c:v>
                </c:pt>
                <c:pt idx="105">
                  <c:v>117352014907.32111</c:v>
                </c:pt>
                <c:pt idx="106">
                  <c:v>183889429677.20212</c:v>
                </c:pt>
                <c:pt idx="107">
                  <c:v>288792861300.99445</c:v>
                </c:pt>
                <c:pt idx="108">
                  <c:v>454359589362.71393</c:v>
                </c:pt>
                <c:pt idx="109">
                  <c:v>715891463032.78088</c:v>
                </c:pt>
                <c:pt idx="110">
                  <c:v>1129291615294.0352</c:v>
                </c:pt>
                <c:pt idx="111">
                  <c:v>1783101965953.1423</c:v>
                </c:pt>
                <c:pt idx="112">
                  <c:v>2817578258952.5513</c:v>
                </c:pt>
                <c:pt idx="113">
                  <c:v>4454918032169.9863</c:v>
                </c:pt>
                <c:pt idx="114">
                  <c:v>7047163777157.5801</c:v>
                </c:pt>
                <c:pt idx="115">
                  <c:v>11152118106984.881</c:v>
                </c:pt>
                <c:pt idx="116">
                  <c:v>17653653353483.023</c:v>
                </c:pt>
                <c:pt idx="117">
                  <c:v>27952379564614.949</c:v>
                </c:pt>
                <c:pt idx="118">
                  <c:v>44267820497115.289</c:v>
                </c:pt>
                <c:pt idx="119">
                  <c:v>70117314656290.906</c:v>
                </c:pt>
                <c:pt idx="120">
                  <c:v>111075002611996.72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2A8-4DEF-A1DA-67E94F5A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370624"/>
        <c:axId val="2126372544"/>
      </c:scatterChart>
      <c:valAx>
        <c:axId val="1152457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Energy</a:t>
                </a:r>
                <a:r>
                  <a:rPr lang="en-GB" b="1" baseline="0"/>
                  <a:t> (eV/u)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8512"/>
        <c:crossesAt val="1"/>
        <c:crossBetween val="midCat"/>
        <c:majorUnit val="10"/>
      </c:valAx>
      <c:valAx>
        <c:axId val="115245851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Minimum Focal Size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7072"/>
        <c:crosses val="autoZero"/>
        <c:crossBetween val="midCat"/>
      </c:valAx>
      <c:valAx>
        <c:axId val="2126372544"/>
        <c:scaling>
          <c:logBase val="10"/>
          <c:orientation val="minMax"/>
          <c:max val="1E+18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Density (kg/m^3)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370624"/>
        <c:crosses val="max"/>
        <c:crossBetween val="midCat"/>
      </c:valAx>
      <c:valAx>
        <c:axId val="212637062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637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v>Emittance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xVal>
            <c:numRef>
              <c:f>'rlimitsN=1500 (2)'!$A$2:$A$122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'rlimitsN=1500 (2)'!$M$2:$M$122</c:f>
              <c:numCache>
                <c:formatCode>General</c:formatCode>
                <c:ptCount val="121"/>
                <c:pt idx="0">
                  <c:v>1.9363036712400123E-7</c:v>
                </c:pt>
                <c:pt idx="1">
                  <c:v>1.7257324555074668E-7</c:v>
                </c:pt>
                <c:pt idx="2">
                  <c:v>1.5380606972286534E-7</c:v>
                </c:pt>
                <c:pt idx="3">
                  <c:v>1.3707980325825249E-7</c:v>
                </c:pt>
                <c:pt idx="4">
                  <c:v>1.2217250292611918E-7</c:v>
                </c:pt>
                <c:pt idx="5">
                  <c:v>1.0888635749490856E-7</c:v>
                </c:pt>
                <c:pt idx="6">
                  <c:v>9.7045068959345852E-8</c:v>
                </c:pt>
                <c:pt idx="7">
                  <c:v>8.6491508948426027E-8</c:v>
                </c:pt>
                <c:pt idx="8">
                  <c:v>7.7085638685174351E-8</c:v>
                </c:pt>
                <c:pt idx="9">
                  <c:v>6.8702648546448943E-8</c:v>
                </c:pt>
                <c:pt idx="10">
                  <c:v>6.1231299420116087E-8</c:v>
                </c:pt>
                <c:pt idx="11">
                  <c:v>5.4572453156243316E-8</c:v>
                </c:pt>
                <c:pt idx="12">
                  <c:v>4.8637750035603741E-8</c:v>
                </c:pt>
                <c:pt idx="13">
                  <c:v>4.3348440294281196E-8</c:v>
                </c:pt>
                <c:pt idx="14">
                  <c:v>3.8634338003861149E-8</c:v>
                </c:pt>
                <c:pt idx="15">
                  <c:v>3.443288987955607E-8</c:v>
                </c:pt>
                <c:pt idx="16">
                  <c:v>3.0688345375336277E-8</c:v>
                </c:pt>
                <c:pt idx="17">
                  <c:v>2.7351016514911977E-8</c:v>
                </c:pt>
                <c:pt idx="18">
                  <c:v>2.4376619015976767E-8</c:v>
                </c:pt>
                <c:pt idx="19">
                  <c:v>2.1725684490890365E-8</c:v>
                </c:pt>
                <c:pt idx="20">
                  <c:v>1.9363036571835309E-8</c:v>
                </c:pt>
                <c:pt idx="21">
                  <c:v>1.7257324393764396E-8</c:v>
                </c:pt>
                <c:pt idx="22">
                  <c:v>1.5380606426368696E-8</c:v>
                </c:pt>
                <c:pt idx="23">
                  <c:v>1.3707979747598502E-8</c:v>
                </c:pt>
                <c:pt idx="24">
                  <c:v>1.2217249644088849E-8</c:v>
                </c:pt>
                <c:pt idx="25">
                  <c:v>1.088863501524139E-8</c:v>
                </c:pt>
                <c:pt idx="26">
                  <c:v>9.7045059580464775E-9</c:v>
                </c:pt>
                <c:pt idx="27">
                  <c:v>8.6491498009061151E-9</c:v>
                </c:pt>
                <c:pt idx="28">
                  <c:v>7.70856260684588E-9</c:v>
                </c:pt>
                <c:pt idx="29">
                  <c:v>6.870263352775306E-9</c:v>
                </c:pt>
                <c:pt idx="30">
                  <c:v>6.1231283208076398E-9</c:v>
                </c:pt>
                <c:pt idx="31">
                  <c:v>5.4572434810389693E-9</c:v>
                </c:pt>
                <c:pt idx="32">
                  <c:v>4.863772946294432E-9</c:v>
                </c:pt>
                <c:pt idx="33">
                  <c:v>4.3348417239391847E-9</c:v>
                </c:pt>
                <c:pt idx="34">
                  <c:v>3.863431217465054E-9</c:v>
                </c:pt>
                <c:pt idx="35">
                  <c:v>3.4432860958823627E-9</c:v>
                </c:pt>
                <c:pt idx="36">
                  <c:v>3.0688312888420375E-9</c:v>
                </c:pt>
                <c:pt idx="37">
                  <c:v>2.7350980084370565E-9</c:v>
                </c:pt>
                <c:pt idx="38">
                  <c:v>2.4376578169206136E-9</c:v>
                </c:pt>
                <c:pt idx="39">
                  <c:v>2.1725638636111343E-9</c:v>
                </c:pt>
                <c:pt idx="40">
                  <c:v>1.9362985127790665E-9</c:v>
                </c:pt>
                <c:pt idx="41">
                  <c:v>1.7257266667730583E-9</c:v>
                </c:pt>
                <c:pt idx="42">
                  <c:v>1.5380541651686962E-9</c:v>
                </c:pt>
                <c:pt idx="43">
                  <c:v>1.3707907078721941E-9</c:v>
                </c:pt>
                <c:pt idx="44">
                  <c:v>1.2217168104312529E-9</c:v>
                </c:pt>
                <c:pt idx="45">
                  <c:v>1.0888543527970816E-9</c:v>
                </c:pt>
                <c:pt idx="46">
                  <c:v>9.7044033088681148E-10</c:v>
                </c:pt>
                <c:pt idx="47">
                  <c:v>8.6490346258413404E-10</c:v>
                </c:pt>
                <c:pt idx="48">
                  <c:v>7.7084333776982738E-10</c:v>
                </c:pt>
                <c:pt idx="49">
                  <c:v>6.8701183574661001E-10</c:v>
                </c:pt>
                <c:pt idx="50">
                  <c:v>6.122965634296081E-10</c:v>
                </c:pt>
                <c:pt idx="51">
                  <c:v>5.4570609457065226E-10</c:v>
                </c:pt>
                <c:pt idx="52">
                  <c:v>4.8635681413508903E-10</c:v>
                </c:pt>
                <c:pt idx="53">
                  <c:v>4.3346119327191095E-10</c:v>
                </c:pt>
                <c:pt idx="54">
                  <c:v>3.863173392878006E-10</c:v>
                </c:pt>
                <c:pt idx="55">
                  <c:v>3.4429968196552508E-10</c:v>
                </c:pt>
                <c:pt idx="56">
                  <c:v>3.0685067263748779E-10</c:v>
                </c:pt>
                <c:pt idx="57">
                  <c:v>2.7347338586695132E-10</c:v>
                </c:pt>
                <c:pt idx="58">
                  <c:v>2.4372492556952701E-10</c:v>
                </c:pt>
                <c:pt idx="59">
                  <c:v>2.1721054807907859E-10</c:v>
                </c:pt>
                <c:pt idx="60">
                  <c:v>1.9357842417847186E-10</c:v>
                </c:pt>
                <c:pt idx="61">
                  <c:v>1.725149705953711E-10</c:v>
                </c:pt>
                <c:pt idx="62">
                  <c:v>1.537406890210553E-10</c:v>
                </c:pt>
                <c:pt idx="63">
                  <c:v>1.3700645744846154E-10</c:v>
                </c:pt>
                <c:pt idx="64">
                  <c:v>1.2209022463051146E-10</c:v>
                </c:pt>
                <c:pt idx="65">
                  <c:v>1.0879406381486033E-10</c:v>
                </c:pt>
                <c:pt idx="66">
                  <c:v>9.6941546685844595E-11</c:v>
                </c:pt>
                <c:pt idx="67">
                  <c:v>8.6375402703671301E-11</c:v>
                </c:pt>
                <c:pt idx="68">
                  <c:v>7.6955432832576736E-11</c:v>
                </c:pt>
                <c:pt idx="69">
                  <c:v>6.8556650044995987E-11</c:v>
                </c:pt>
                <c:pt idx="70">
                  <c:v>6.1067622025589646E-11</c:v>
                </c:pt>
                <c:pt idx="71">
                  <c:v>5.4388994219430912E-11</c:v>
                </c:pt>
                <c:pt idx="72">
                  <c:v>4.8432173812390218E-11</c:v>
                </c:pt>
                <c:pt idx="73">
                  <c:v>4.3118157434816935E-11</c:v>
                </c:pt>
                <c:pt idx="74">
                  <c:v>3.837648737540758E-11</c:v>
                </c:pt>
                <c:pt idx="75">
                  <c:v>3.4144322910926993E-11</c:v>
                </c:pt>
                <c:pt idx="76">
                  <c:v>3.0365615025569422E-11</c:v>
                </c:pt>
                <c:pt idx="77">
                  <c:v>2.699037433108552E-11</c:v>
                </c:pt>
                <c:pt idx="78">
                  <c:v>2.3974023414738308E-11</c:v>
                </c:pt>
                <c:pt idx="79">
                  <c:v>2.1276826127979972E-11</c:v>
                </c:pt>
                <c:pt idx="80">
                  <c:v>1.8863387446827157E-11</c:v>
                </c:pt>
                <c:pt idx="81">
                  <c:v>1.6702218403811285E-11</c:v>
                </c:pt>
                <c:pt idx="82">
                  <c:v>1.4765361070173262E-11</c:v>
                </c:pt>
                <c:pt idx="83">
                  <c:v>1.302806844643098E-11</c:v>
                </c:pt>
                <c:pt idx="84">
                  <c:v>1.146853313741478E-11</c:v>
                </c:pt>
                <c:pt idx="85">
                  <c:v>1.0067656597276148E-11</c:v>
                </c:pt>
                <c:pt idx="86">
                  <c:v>8.8088474542405965E-12</c:v>
                </c:pt>
                <c:pt idx="87">
                  <c:v>7.6778333175429701E-12</c:v>
                </c:pt>
                <c:pt idx="88">
                  <c:v>6.662466624944293E-12</c:v>
                </c:pt>
                <c:pt idx="89">
                  <c:v>5.7525035180211478E-12</c:v>
                </c:pt>
                <c:pt idx="90">
                  <c:v>4.9393380529440096E-12</c:v>
                </c:pt>
                <c:pt idx="91">
                  <c:v>4.2156843845196494E-12</c:v>
                </c:pt>
                <c:pt idx="92">
                  <c:v>3.5752167058434271E-12</c:v>
                </c:pt>
                <c:pt idx="93">
                  <c:v>3.0121966307283389E-12</c:v>
                </c:pt>
                <c:pt idx="94">
                  <c:v>2.5211328065892224E-12</c:v>
                </c:pt>
                <c:pt idx="95">
                  <c:v>2.096519993546097E-12</c:v>
                </c:pt>
                <c:pt idx="96">
                  <c:v>1.7326913223340085E-12</c:v>
                </c:pt>
                <c:pt idx="97">
                  <c:v>1.4237921157580543E-12</c:v>
                </c:pt>
                <c:pt idx="98">
                  <c:v>1.1638564758812178E-12</c:v>
                </c:pt>
                <c:pt idx="99">
                  <c:v>9.4694901040153786E-13</c:v>
                </c:pt>
                <c:pt idx="100">
                  <c:v>7.6732876820261537E-13</c:v>
                </c:pt>
                <c:pt idx="101">
                  <c:v>6.1959929178134013E-13</c:v>
                </c:pt>
                <c:pt idx="102">
                  <c:v>4.9882212429963803E-13</c:v>
                </c:pt>
                <c:pt idx="103">
                  <c:v>4.0058514119064769E-13</c:v>
                </c:pt>
                <c:pt idx="104">
                  <c:v>3.2102780402652503E-13</c:v>
                </c:pt>
                <c:pt idx="105">
                  <c:v>2.5683157722139472E-13</c:v>
                </c:pt>
                <c:pt idx="106">
                  <c:v>2.0518588045801273E-13</c:v>
                </c:pt>
                <c:pt idx="107">
                  <c:v>1.6373941805350293E-13</c:v>
                </c:pt>
                <c:pt idx="108">
                  <c:v>1.3054486453479105E-13</c:v>
                </c:pt>
                <c:pt idx="109">
                  <c:v>1.0400265934412941E-13</c:v>
                </c:pt>
                <c:pt idx="110">
                  <c:v>8.2807624065953266E-14</c:v>
                </c:pt>
                <c:pt idx="111">
                  <c:v>6.5900495062096412E-14</c:v>
                </c:pt>
                <c:pt idx="112">
                  <c:v>5.2425299861481198E-14</c:v>
                </c:pt>
                <c:pt idx="113">
                  <c:v>4.1692738376114708E-14</c:v>
                </c:pt>
                <c:pt idx="114">
                  <c:v>3.3149269266549835E-14</c:v>
                </c:pt>
                <c:pt idx="115">
                  <c:v>2.6351358360840233E-14</c:v>
                </c:pt>
                <c:pt idx="116">
                  <c:v>2.0944246224894604E-14</c:v>
                </c:pt>
                <c:pt idx="117">
                  <c:v>1.6644580643184756E-14</c:v>
                </c:pt>
                <c:pt idx="118">
                  <c:v>1.3226298433308326E-14</c:v>
                </c:pt>
                <c:pt idx="119">
                  <c:v>1.0509204358103058E-14</c:v>
                </c:pt>
                <c:pt idx="120">
                  <c:v>8.3497671351418503E-15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36-4F74-8F68-03831F2CECA3}"/>
            </c:ext>
          </c:extLst>
        </c:ser>
        <c:ser>
          <c:idx val="5"/>
          <c:order val="1"/>
          <c:tx>
            <c:v>   (Longitudinal)</c:v>
          </c:tx>
          <c:spPr>
            <a:ln w="19050" cap="rnd">
              <a:solidFill>
                <a:srgbClr val="5B9BD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'rlimitsN=1500 (2)'!$A$2:$A$122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'rlimitsN=1500 (2)'!$N$2:$N$122</c:f>
              <c:numCache>
                <c:formatCode>General</c:formatCode>
                <c:ptCount val="121"/>
                <c:pt idx="0">
                  <c:v>1.9363036733187197E-8</c:v>
                </c:pt>
                <c:pt idx="1">
                  <c:v>1.725732457839815E-8</c:v>
                </c:pt>
                <c:pt idx="2">
                  <c:v>1.538060699845591E-8</c:v>
                </c:pt>
                <c:pt idx="3">
                  <c:v>1.3707980355187775E-8</c:v>
                </c:pt>
                <c:pt idx="4">
                  <c:v>1.2217250325557209E-8</c:v>
                </c:pt>
                <c:pt idx="5">
                  <c:v>1.0888635786456083E-8</c:v>
                </c:pt>
                <c:pt idx="6">
                  <c:v>9.7045069374102522E-9</c:v>
                </c:pt>
                <c:pt idx="7">
                  <c:v>8.6491509413790669E-9</c:v>
                </c:pt>
                <c:pt idx="8">
                  <c:v>7.7085639207322064E-9</c:v>
                </c:pt>
                <c:pt idx="9">
                  <c:v>6.8702649132308297E-9</c:v>
                </c:pt>
                <c:pt idx="10">
                  <c:v>6.1231300077461078E-9</c:v>
                </c:pt>
                <c:pt idx="11">
                  <c:v>5.4572453893796537E-9</c:v>
                </c:pt>
                <c:pt idx="12">
                  <c:v>4.8637750863152059E-9</c:v>
                </c:pt>
                <c:pt idx="13">
                  <c:v>4.3348441222805693E-9</c:v>
                </c:pt>
                <c:pt idx="14">
                  <c:v>3.8634339045682759E-9</c:v>
                </c:pt>
                <c:pt idx="15">
                  <c:v>3.4432891048499147E-9</c:v>
                </c:pt>
                <c:pt idx="16">
                  <c:v>3.0688346686911976E-9</c:v>
                </c:pt>
                <c:pt idx="17">
                  <c:v>2.7351017986524115E-9</c:v>
                </c:pt>
                <c:pt idx="18">
                  <c:v>2.437662066715274E-9</c:v>
                </c:pt>
                <c:pt idx="19">
                  <c:v>2.1725686343540273E-9</c:v>
                </c:pt>
                <c:pt idx="20">
                  <c:v>1.9363038650542678E-9</c:v>
                </c:pt>
                <c:pt idx="21">
                  <c:v>1.7257326726112412E-9</c:v>
                </c:pt>
                <c:pt idx="22">
                  <c:v>1.5380609043306187E-9</c:v>
                </c:pt>
                <c:pt idx="23">
                  <c:v>1.3707982683850628E-9</c:v>
                </c:pt>
                <c:pt idx="24">
                  <c:v>1.2217252938617878E-9</c:v>
                </c:pt>
                <c:pt idx="25">
                  <c:v>1.0888638711763695E-9</c:v>
                </c:pt>
                <c:pt idx="26">
                  <c:v>9.7045101056126277E-10</c:v>
                </c:pt>
                <c:pt idx="27">
                  <c:v>8.6491544545517487E-10</c:v>
                </c:pt>
                <c:pt idx="28">
                  <c:v>7.7085678283219786E-10</c:v>
                </c:pt>
                <c:pt idx="29">
                  <c:v>6.8702692113675904E-10</c:v>
                </c:pt>
                <c:pt idx="30">
                  <c:v>6.1231348942559354E-10</c:v>
                </c:pt>
                <c:pt idx="31">
                  <c:v>5.4572508565687525E-10</c:v>
                </c:pt>
                <c:pt idx="32">
                  <c:v>4.8637812217742364E-10</c:v>
                </c:pt>
                <c:pt idx="33">
                  <c:v>4.3348510091792208E-10</c:v>
                </c:pt>
                <c:pt idx="34">
                  <c:v>3.8634416356742815E-10</c:v>
                </c:pt>
                <c:pt idx="35">
                  <c:v>3.4432977853033372E-10</c:v>
                </c:pt>
                <c:pt idx="36">
                  <c:v>3.068844404585209E-10</c:v>
                </c:pt>
                <c:pt idx="37">
                  <c:v>2.7351127245388654E-10</c:v>
                </c:pt>
                <c:pt idx="38">
                  <c:v>2.4376743286526679E-10</c:v>
                </c:pt>
                <c:pt idx="39">
                  <c:v>2.1725823900710882E-10</c:v>
                </c:pt>
                <c:pt idx="40">
                  <c:v>1.9363192997975542E-10</c:v>
                </c:pt>
                <c:pt idx="41">
                  <c:v>1.7257499901752033E-10</c:v>
                </c:pt>
                <c:pt idx="42">
                  <c:v>1.5380803344334258E-10</c:v>
                </c:pt>
                <c:pt idx="43">
                  <c:v>1.3708200702378176E-10</c:v>
                </c:pt>
                <c:pt idx="44">
                  <c:v>1.221749755501665E-10</c:v>
                </c:pt>
                <c:pt idx="45">
                  <c:v>1.0888913177095386E-10</c:v>
                </c:pt>
                <c:pt idx="46">
                  <c:v>9.7048180610960861E-11</c:v>
                </c:pt>
                <c:pt idx="47">
                  <c:v>8.6494999842076934E-11</c:v>
                </c:pt>
                <c:pt idx="48">
                  <c:v>7.7089555165547065E-11</c:v>
                </c:pt>
                <c:pt idx="49">
                  <c:v>6.8707042043300863E-11</c:v>
                </c:pt>
                <c:pt idx="50">
                  <c:v>6.123622961660624E-11</c:v>
                </c:pt>
                <c:pt idx="51">
                  <c:v>5.4577984740151215E-11</c:v>
                </c:pt>
                <c:pt idx="52">
                  <c:v>4.8643956544847153E-11</c:v>
                </c:pt>
                <c:pt idx="53">
                  <c:v>4.3355404075013897E-11</c:v>
                </c:pt>
                <c:pt idx="54">
                  <c:v>3.8642151442753531E-11</c:v>
                </c:pt>
                <c:pt idx="55">
                  <c:v>3.4441656635479353E-11</c:v>
                </c:pt>
                <c:pt idx="56">
                  <c:v>3.0698181619787012E-11</c:v>
                </c:pt>
                <c:pt idx="57">
                  <c:v>2.7362052729208509E-11</c:v>
                </c:pt>
                <c:pt idx="58">
                  <c:v>2.4389001521574371E-11</c:v>
                </c:pt>
                <c:pt idx="59">
                  <c:v>2.1739577359019181E-11</c:v>
                </c:pt>
                <c:pt idx="60">
                  <c:v>1.9378623915408597E-11</c:v>
                </c:pt>
                <c:pt idx="61">
                  <c:v>1.7274812663987404E-11</c:v>
                </c:pt>
                <c:pt idx="62">
                  <c:v>1.5400227153757523E-11</c:v>
                </c:pt>
                <c:pt idx="63">
                  <c:v>1.3729992556677271E-11</c:v>
                </c:pt>
                <c:pt idx="64">
                  <c:v>1.2241945567757181E-11</c:v>
                </c:pt>
                <c:pt idx="65">
                  <c:v>1.091634027475148E-11</c:v>
                </c:pt>
                <c:pt idx="66">
                  <c:v>9.7355860901683799E-12</c:v>
                </c:pt>
                <c:pt idx="67">
                  <c:v>8.684014262013627E-12</c:v>
                </c:pt>
                <c:pt idx="68">
                  <c:v>7.7476698564881088E-12</c:v>
                </c:pt>
                <c:pt idx="69">
                  <c:v>6.9141264404523794E-12</c:v>
                </c:pt>
                <c:pt idx="70">
                  <c:v>6.1723209880275189E-12</c:v>
                </c:pt>
                <c:pt idx="71">
                  <c:v>5.5124067976388579E-12</c:v>
                </c:pt>
                <c:pt idx="72">
                  <c:v>4.9256224360559724E-12</c:v>
                </c:pt>
                <c:pt idx="73">
                  <c:v>4.4041749268596016E-12</c:v>
                </c:pt>
                <c:pt idx="74">
                  <c:v>3.9411355740941429E-12</c:v>
                </c:pt>
                <c:pt idx="75">
                  <c:v>3.5303469590252369E-12</c:v>
                </c:pt>
                <c:pt idx="76">
                  <c:v>3.1663397700583353E-12</c:v>
                </c:pt>
                <c:pt idx="77">
                  <c:v>2.8442582242059882E-12</c:v>
                </c:pt>
                <c:pt idx="78">
                  <c:v>2.5597929149730851E-12</c:v>
                </c:pt>
                <c:pt idx="79">
                  <c:v>2.309119979872226E-12</c:v>
                </c:pt>
                <c:pt idx="80">
                  <c:v>2.0888455281167541E-12</c:v>
                </c:pt>
                <c:pt idx="81">
                  <c:v>1.8959543182071454E-12</c:v>
                </c:pt>
                <c:pt idx="82">
                  <c:v>1.7277617474548039E-12</c:v>
                </c:pt>
                <c:pt idx="83">
                  <c:v>1.5818683431597909E-12</c:v>
                </c:pt>
                <c:pt idx="84">
                  <c:v>1.4561161711491312E-12</c:v>
                </c:pt>
                <c:pt idx="85">
                  <c:v>1.3485469492194095E-12</c:v>
                </c:pt>
                <c:pt idx="86">
                  <c:v>1.2573622053183431E-12</c:v>
                </c:pt>
                <c:pt idx="87">
                  <c:v>1.1808865420360782E-12</c:v>
                </c:pt>
                <c:pt idx="88">
                  <c:v>1.1175358588999116E-12</c:v>
                </c:pt>
                <c:pt idx="89">
                  <c:v>1.0657930136244345E-12</c:v>
                </c:pt>
                <c:pt idx="90">
                  <c:v>1.0241935289069173E-12</c:v>
                </c:pt>
                <c:pt idx="91">
                  <c:v>9.9132322122556245E-13</c:v>
                </c:pt>
                <c:pt idx="92">
                  <c:v>9.6582789645962087E-13</c:v>
                </c:pt>
                <c:pt idx="93">
                  <c:v>9.4643281117251471E-13</c:v>
                </c:pt>
                <c:pt idx="94">
                  <c:v>9.3196721343982997E-13</c:v>
                </c:pt>
                <c:pt idx="95">
                  <c:v>9.2138794298361777E-13</c:v>
                </c:pt>
                <c:pt idx="96">
                  <c:v>9.137964613780866E-13</c:v>
                </c:pt>
                <c:pt idx="97">
                  <c:v>9.0844571688744572E-13</c:v>
                </c:pt>
                <c:pt idx="98">
                  <c:v>9.047360939007042E-13</c:v>
                </c:pt>
                <c:pt idx="99">
                  <c:v>9.022022527821584E-13</c:v>
                </c:pt>
                <c:pt idx="100">
                  <c:v>9.0049415046812526E-13</c:v>
                </c:pt>
                <c:pt idx="101">
                  <c:v>8.9935577691253902E-13</c:v>
                </c:pt>
                <c:pt idx="102">
                  <c:v>8.9860448238315907E-13</c:v>
                </c:pt>
                <c:pt idx="103">
                  <c:v>8.9811272410295166E-13</c:v>
                </c:pt>
                <c:pt idx="104">
                  <c:v>8.9779305474690438E-13</c:v>
                </c:pt>
                <c:pt idx="105">
                  <c:v>8.9758643329362854E-13</c:v>
                </c:pt>
                <c:pt idx="106">
                  <c:v>8.9745350469959755E-13</c:v>
                </c:pt>
                <c:pt idx="107">
                  <c:v>8.9736831157136483E-13</c:v>
                </c:pt>
                <c:pt idx="108">
                  <c:v>8.9731388056730807E-13</c:v>
                </c:pt>
                <c:pt idx="109">
                  <c:v>8.9727919076155097E-13</c:v>
                </c:pt>
                <c:pt idx="110">
                  <c:v>8.9725712684170502E-13</c:v>
                </c:pt>
                <c:pt idx="111">
                  <c:v>8.9724311610326186E-13</c:v>
                </c:pt>
                <c:pt idx="112">
                  <c:v>8.9723423071283497E-13</c:v>
                </c:pt>
                <c:pt idx="113">
                  <c:v>8.9722860157628182E-13</c:v>
                </c:pt>
                <c:pt idx="114">
                  <c:v>8.972250383168797E-13</c:v>
                </c:pt>
                <c:pt idx="115">
                  <c:v>8.972227842532042E-13</c:v>
                </c:pt>
                <c:pt idx="116">
                  <c:v>8.9722135911752374E-13</c:v>
                </c:pt>
                <c:pt idx="117">
                  <c:v>8.9722045845090107E-13</c:v>
                </c:pt>
                <c:pt idx="118">
                  <c:v>8.9721988943173777E-13</c:v>
                </c:pt>
                <c:pt idx="119">
                  <c:v>8.9721953003485151E-13</c:v>
                </c:pt>
                <c:pt idx="120">
                  <c:v>8.9721930308498674E-13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36-4F74-8F68-03831F2CECA3}"/>
            </c:ext>
          </c:extLst>
        </c:ser>
        <c:ser>
          <c:idx val="0"/>
          <c:order val="2"/>
          <c:tx>
            <c:v>Space charge (Ca+)</c:v>
          </c:tx>
          <c:spPr>
            <a:ln w="1905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'rlimitsN=1500 (2)'!$A$2:$A$122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'rlimitsN=1500 (2)'!$I$2:$I$122</c:f>
              <c:numCache>
                <c:formatCode>General</c:formatCode>
                <c:ptCount val="121"/>
                <c:pt idx="0">
                  <c:v>1.0776069566168047E-4</c:v>
                </c:pt>
                <c:pt idx="1">
                  <c:v>8.5599659037432122E-5</c:v>
                </c:pt>
                <c:pt idx="2">
                  <c:v>6.7997223932657458E-5</c:v>
                </c:pt>
                <c:pt idx="3">
                  <c:v>5.4014378546837351E-5</c:v>
                </c:pt>
                <c:pt idx="4">
                  <c:v>4.2912609043139562E-5</c:v>
                </c:pt>
                <c:pt idx="5">
                  <c:v>3.4087566995021369E-5</c:v>
                </c:pt>
                <c:pt idx="6">
                  <c:v>2.7074538872604259E-5</c:v>
                </c:pt>
                <c:pt idx="7">
                  <c:v>2.1505889906730224E-5</c:v>
                </c:pt>
                <c:pt idx="8">
                  <c:v>1.7082892684058438E-5</c:v>
                </c:pt>
                <c:pt idx="9">
                  <c:v>1.3569699099570013E-5</c:v>
                </c:pt>
                <c:pt idx="10">
                  <c:v>1.0778744192518547E-5</c:v>
                </c:pt>
                <c:pt idx="11">
                  <c:v>8.5616534832734227E-6</c:v>
                </c:pt>
                <c:pt idx="12">
                  <c:v>6.8007872346908014E-6</c:v>
                </c:pt>
                <c:pt idx="13">
                  <c:v>5.4021097588826011E-6</c:v>
                </c:pt>
                <c:pt idx="14">
                  <c:v>4.2911195630898747E-6</c:v>
                </c:pt>
                <c:pt idx="15">
                  <c:v>3.4085337446522781E-6</c:v>
                </c:pt>
                <c:pt idx="16">
                  <c:v>2.7075101530574553E-6</c:v>
                </c:pt>
                <c:pt idx="17">
                  <c:v>2.1506244912423723E-6</c:v>
                </c:pt>
                <c:pt idx="18">
                  <c:v>1.7083116680867997E-6</c:v>
                </c:pt>
                <c:pt idx="19">
                  <c:v>1.3569557764732341E-6</c:v>
                </c:pt>
                <c:pt idx="20">
                  <c:v>1.0778744192518548E-6</c:v>
                </c:pt>
                <c:pt idx="21">
                  <c:v>8.5618222778244749E-7</c:v>
                </c:pt>
                <c:pt idx="22">
                  <c:v>6.8009114879152511E-7</c:v>
                </c:pt>
                <c:pt idx="23">
                  <c:v>5.4021545584394157E-7</c:v>
                </c:pt>
                <c:pt idx="24">
                  <c:v>4.2910842292386413E-7</c:v>
                </c:pt>
                <c:pt idx="25">
                  <c:v>3.408529285852767E-7</c:v>
                </c:pt>
                <c:pt idx="26">
                  <c:v>2.7074904597624802E-7</c:v>
                </c:pt>
                <c:pt idx="27">
                  <c:v>2.150635141641727E-7</c:v>
                </c:pt>
                <c:pt idx="28">
                  <c:v>1.7083105480888006E-7</c:v>
                </c:pt>
                <c:pt idx="29">
                  <c:v>1.3569593098165746E-7</c:v>
                </c:pt>
                <c:pt idx="30">
                  <c:v>1.0778712980889994E-7</c:v>
                </c:pt>
                <c:pt idx="31">
                  <c:v>8.56183353103119E-8</c:v>
                </c:pt>
                <c:pt idx="32">
                  <c:v>6.800904387608686E-8</c:v>
                </c:pt>
                <c:pt idx="33">
                  <c:v>5.4021489584541789E-8</c:v>
                </c:pt>
                <c:pt idx="34">
                  <c:v>4.2910785758764425E-8</c:v>
                </c:pt>
                <c:pt idx="35">
                  <c:v>3.4085234894308429E-8</c:v>
                </c:pt>
                <c:pt idx="36">
                  <c:v>2.7074851144889907E-8</c:v>
                </c:pt>
                <c:pt idx="37">
                  <c:v>2.1506307039625101E-8</c:v>
                </c:pt>
                <c:pt idx="38">
                  <c:v>1.7083055081159781E-8</c:v>
                </c:pt>
                <c:pt idx="39">
                  <c:v>1.3569541511414766E-8</c:v>
                </c:pt>
                <c:pt idx="40">
                  <c:v>1.0778657692163112E-8</c:v>
                </c:pt>
                <c:pt idx="41">
                  <c:v>8.5617803598897841E-9</c:v>
                </c:pt>
                <c:pt idx="42">
                  <c:v>6.8008520233056293E-9</c:v>
                </c:pt>
                <c:pt idx="43">
                  <c:v>5.4020968791475366E-9</c:v>
                </c:pt>
                <c:pt idx="44">
                  <c:v>4.2910261416518578E-9</c:v>
                </c:pt>
                <c:pt idx="45">
                  <c:v>3.4084713225206596E-9</c:v>
                </c:pt>
                <c:pt idx="46">
                  <c:v>2.7074331257719921E-9</c:v>
                </c:pt>
                <c:pt idx="47">
                  <c:v>2.1505786779773148E-9</c:v>
                </c:pt>
                <c:pt idx="48">
                  <c:v>1.7082534749350126E-9</c:v>
                </c:pt>
                <c:pt idx="49">
                  <c:v>1.3569020719198674E-9</c:v>
                </c:pt>
                <c:pt idx="50">
                  <c:v>1.0778137337106554E-9</c:v>
                </c:pt>
                <c:pt idx="51">
                  <c:v>8.561259908365827E-10</c:v>
                </c:pt>
                <c:pt idx="52">
                  <c:v>6.8003315482258824E-10</c:v>
                </c:pt>
                <c:pt idx="53">
                  <c:v>5.4015764436382188E-10</c:v>
                </c:pt>
                <c:pt idx="54">
                  <c:v>4.2905057696456575E-10</c:v>
                </c:pt>
                <c:pt idx="55">
                  <c:v>3.4079509758964113E-10</c:v>
                </c:pt>
                <c:pt idx="56">
                  <c:v>2.7069127915943606E-10</c:v>
                </c:pt>
                <c:pt idx="57">
                  <c:v>2.1500583808955272E-10</c:v>
                </c:pt>
                <c:pt idx="58">
                  <c:v>1.7077332133192418E-10</c:v>
                </c:pt>
                <c:pt idx="59">
                  <c:v>1.3563818638162258E-10</c:v>
                </c:pt>
                <c:pt idx="60">
                  <c:v>1.0772935893764644E-10</c:v>
                </c:pt>
                <c:pt idx="61">
                  <c:v>8.5560592335186579E-11</c:v>
                </c:pt>
                <c:pt idx="62">
                  <c:v>6.7951318773793232E-11</c:v>
                </c:pt>
                <c:pt idx="63">
                  <c:v>5.3963780298687408E-11</c:v>
                </c:pt>
                <c:pt idx="64">
                  <c:v>4.285308945419622E-11</c:v>
                </c:pt>
                <c:pt idx="65">
                  <c:v>3.4027561429245596E-11</c:v>
                </c:pt>
                <c:pt idx="66">
                  <c:v>2.7017204667120811E-11</c:v>
                </c:pt>
                <c:pt idx="67">
                  <c:v>2.1448692093915313E-11</c:v>
                </c:pt>
                <c:pt idx="68">
                  <c:v>1.7025480084089659E-11</c:v>
                </c:pt>
                <c:pt idx="69">
                  <c:v>1.3512016428100412E-11</c:v>
                </c:pt>
                <c:pt idx="70">
                  <c:v>1.072119631171518E-11</c:v>
                </c:pt>
                <c:pt idx="71">
                  <c:v>8.5043982901989557E-12</c:v>
                </c:pt>
                <c:pt idx="72">
                  <c:v>6.743569629750133E-12</c:v>
                </c:pt>
                <c:pt idx="73">
                  <c:v>5.3449395402340692E-12</c:v>
                </c:pt>
                <c:pt idx="74">
                  <c:v>4.2340254861373206E-12</c:v>
                </c:pt>
                <c:pt idx="75">
                  <c:v>3.3516666424301411E-12</c:v>
                </c:pt>
                <c:pt idx="76">
                  <c:v>2.6508732430051393E-12</c:v>
                </c:pt>
                <c:pt idx="77">
                  <c:v>2.0943240173898513E-12</c:v>
                </c:pt>
                <c:pt idx="78">
                  <c:v>1.6523784113859547E-12</c:v>
                </c:pt>
                <c:pt idx="79">
                  <c:v>1.3014976877015905E-12</c:v>
                </c:pt>
                <c:pt idx="80">
                  <c:v>1.0229907571433081E-12</c:v>
                </c:pt>
                <c:pt idx="81">
                  <c:v>8.0201786070690611E-13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36-4F74-8F68-03831F2CECA3}"/>
            </c:ext>
          </c:extLst>
        </c:ser>
        <c:ser>
          <c:idx val="1"/>
          <c:order val="3"/>
          <c:tx>
            <c:v>   (Longitudinal)</c:v>
          </c:tx>
          <c:spPr>
            <a:ln w="19050" cap="rnd">
              <a:solidFill>
                <a:srgbClr val="ED7D3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'rlimitsN=1500 (2)'!$A$2:$A$122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'rlimitsN=1500 (2)'!$J$2:$J$122</c:f>
              <c:numCache>
                <c:formatCode>General</c:formatCode>
                <c:ptCount val="121"/>
                <c:pt idx="0">
                  <c:v>1.0778744192518548E-6</c:v>
                </c:pt>
                <c:pt idx="1">
                  <c:v>8.5618222778244749E-7</c:v>
                </c:pt>
                <c:pt idx="2">
                  <c:v>6.8009114879152511E-7</c:v>
                </c:pt>
                <c:pt idx="3">
                  <c:v>5.4021545584394157E-7</c:v>
                </c:pt>
                <c:pt idx="4">
                  <c:v>4.2910842292386413E-7</c:v>
                </c:pt>
                <c:pt idx="5">
                  <c:v>3.408529285852767E-7</c:v>
                </c:pt>
                <c:pt idx="6">
                  <c:v>2.7074904597624802E-7</c:v>
                </c:pt>
                <c:pt idx="7">
                  <c:v>2.1506369167185416E-7</c:v>
                </c:pt>
                <c:pt idx="8">
                  <c:v>1.7083116680867995E-7</c:v>
                </c:pt>
                <c:pt idx="9">
                  <c:v>1.3569600164874508E-7</c:v>
                </c:pt>
                <c:pt idx="10">
                  <c:v>1.0778717439683006E-7</c:v>
                </c:pt>
                <c:pt idx="11">
                  <c:v>8.5618391576456407E-8</c:v>
                </c:pt>
                <c:pt idx="12">
                  <c:v>6.8009097128372202E-8</c:v>
                </c:pt>
                <c:pt idx="13">
                  <c:v>5.4021556784378558E-8</c:v>
                </c:pt>
                <c:pt idx="14">
                  <c:v>4.2910842292386405E-8</c:v>
                </c:pt>
                <c:pt idx="15">
                  <c:v>3.4085292858527672E-8</c:v>
                </c:pt>
                <c:pt idx="16">
                  <c:v>2.7074913037549604E-8</c:v>
                </c:pt>
                <c:pt idx="17">
                  <c:v>2.1506367392107283E-8</c:v>
                </c:pt>
                <c:pt idx="18">
                  <c:v>1.7083114440870824E-8</c:v>
                </c:pt>
                <c:pt idx="19">
                  <c:v>1.3569600871545788E-8</c:v>
                </c:pt>
                <c:pt idx="20">
                  <c:v>1.0778717439683007E-8</c:v>
                </c:pt>
                <c:pt idx="21">
                  <c:v>8.5618400016384457E-9</c:v>
                </c:pt>
                <c:pt idx="22">
                  <c:v>6.800911487915251E-9</c:v>
                </c:pt>
                <c:pt idx="23">
                  <c:v>5.4021564624370406E-9</c:v>
                </c:pt>
                <c:pt idx="24">
                  <c:v>4.2910857132486865E-9</c:v>
                </c:pt>
                <c:pt idx="25">
                  <c:v>3.4085309356072264E-9</c:v>
                </c:pt>
                <c:pt idx="26">
                  <c:v>2.7074927104102634E-9</c:v>
                </c:pt>
                <c:pt idx="27">
                  <c:v>2.1506382657788807E-9</c:v>
                </c:pt>
                <c:pt idx="28">
                  <c:v>1.7083130680863639E-9</c:v>
                </c:pt>
                <c:pt idx="29">
                  <c:v>1.3569616630334475E-9</c:v>
                </c:pt>
                <c:pt idx="30">
                  <c:v>1.0778733268427993E-9</c:v>
                </c:pt>
                <c:pt idx="31">
                  <c:v>8.5618557843345565E-10</c:v>
                </c:pt>
                <c:pt idx="32">
                  <c:v>6.8009274281574915E-10</c:v>
                </c:pt>
                <c:pt idx="33">
                  <c:v>5.402172310469353E-10</c:v>
                </c:pt>
                <c:pt idx="34">
                  <c:v>4.2911016204874995E-10</c:v>
                </c:pt>
                <c:pt idx="35">
                  <c:v>3.4085468045431678E-10</c:v>
                </c:pt>
                <c:pt idx="36">
                  <c:v>2.7075085972767299E-10</c:v>
                </c:pt>
                <c:pt idx="37">
                  <c:v>2.1506541528667757E-10</c:v>
                </c:pt>
                <c:pt idx="38">
                  <c:v>1.708328946482017E-10</c:v>
                </c:pt>
                <c:pt idx="39">
                  <c:v>1.3569775456941021E-10</c:v>
                </c:pt>
                <c:pt idx="40">
                  <c:v>1.0778892075671763E-10</c:v>
                </c:pt>
                <c:pt idx="41">
                  <c:v>8.5620146104481149E-11</c:v>
                </c:pt>
                <c:pt idx="42">
                  <c:v>6.8010862453333491E-11</c:v>
                </c:pt>
                <c:pt idx="43">
                  <c:v>5.4023311252077886E-11</c:v>
                </c:pt>
                <c:pt idx="44">
                  <c:v>4.2912604399927914E-11</c:v>
                </c:pt>
                <c:pt idx="45">
                  <c:v>3.4087056242133649E-11</c:v>
                </c:pt>
                <c:pt idx="46">
                  <c:v>2.7076674151394494E-11</c:v>
                </c:pt>
                <c:pt idx="47">
                  <c:v>2.1508129725654947E-11</c:v>
                </c:pt>
                <c:pt idx="48">
                  <c:v>1.7084877661665393E-11</c:v>
                </c:pt>
                <c:pt idx="49">
                  <c:v>1.3571363659622174E-11</c:v>
                </c:pt>
                <c:pt idx="50">
                  <c:v>1.0780480286879182E-11</c:v>
                </c:pt>
                <c:pt idx="51">
                  <c:v>8.5636028273221371E-12</c:v>
                </c:pt>
                <c:pt idx="52">
                  <c:v>6.8026744719027905E-12</c:v>
                </c:pt>
                <c:pt idx="53">
                  <c:v>5.4039193647018238E-12</c:v>
                </c:pt>
                <c:pt idx="54">
                  <c:v>4.2928486953543892E-12</c:v>
                </c:pt>
                <c:pt idx="55">
                  <c:v>3.4102938994262249E-12</c:v>
                </c:pt>
                <c:pt idx="56">
                  <c:v>2.7092557156935933E-12</c:v>
                </c:pt>
                <c:pt idx="57">
                  <c:v>2.1524013044883494E-12</c:v>
                </c:pt>
                <c:pt idx="58">
                  <c:v>1.7100761378597827E-12</c:v>
                </c:pt>
                <c:pt idx="59">
                  <c:v>1.3587247877336866E-12</c:v>
                </c:pt>
                <c:pt idx="60">
                  <c:v>1.0796365135090386E-12</c:v>
                </c:pt>
                <c:pt idx="61">
                  <c:v>8.5794884686487242E-13</c:v>
                </c:pt>
                <c:pt idx="62">
                  <c:v>6.8185611114522009E-13</c:v>
                </c:pt>
                <c:pt idx="63">
                  <c:v>5.4198072602808674E-13</c:v>
                </c:pt>
                <c:pt idx="64">
                  <c:v>4.3087381715862622E-13</c:v>
                </c:pt>
                <c:pt idx="65">
                  <c:v>3.426185364211387E-13</c:v>
                </c:pt>
                <c:pt idx="66">
                  <c:v>2.7251496819483232E-13</c:v>
                </c:pt>
                <c:pt idx="67">
                  <c:v>2.1682984168091534E-13</c:v>
                </c:pt>
                <c:pt idx="68">
                  <c:v>1.7259772058922318E-13</c:v>
                </c:pt>
                <c:pt idx="69">
                  <c:v>1.374630827878486E-13</c:v>
                </c:pt>
                <c:pt idx="70">
                  <c:v>1.0955488007818146E-13</c:v>
                </c:pt>
                <c:pt idx="71">
                  <c:v>8.7386897924798493E-14</c:v>
                </c:pt>
                <c:pt idx="72">
                  <c:v>6.9778608906954738E-14</c:v>
                </c:pt>
                <c:pt idx="73">
                  <c:v>5.579230500802617E-14</c:v>
                </c:pt>
                <c:pt idx="74">
                  <c:v>4.4683160742803044E-14</c:v>
                </c:pt>
                <c:pt idx="75">
                  <c:v>3.5859567704657463E-14</c:v>
                </c:pt>
                <c:pt idx="76">
                  <c:v>2.8851628052927665E-14</c:v>
                </c:pt>
                <c:pt idx="77">
                  <c:v>2.328612888057739E-14</c:v>
                </c:pt>
                <c:pt idx="78">
                  <c:v>1.8866664426458932E-14</c:v>
                </c:pt>
                <c:pt idx="79">
                  <c:v>1.53578470913013E-14</c:v>
                </c:pt>
                <c:pt idx="80">
                  <c:v>1.2572765767180273E-14</c:v>
                </c:pt>
                <c:pt idx="81">
                  <c:v>1.0363022683940663E-14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36-4F74-8F68-03831F2CECA3}"/>
            </c:ext>
          </c:extLst>
        </c:ser>
        <c:ser>
          <c:idx val="2"/>
          <c:order val="4"/>
          <c:tx>
            <c:v>Space charge (Ca20+)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'rlimitsN=1500 (2)'!$A$2:$A$122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'rlimitsN=1500 (2)'!$K$2:$K$122</c:f>
              <c:numCache>
                <c:formatCode>General</c:formatCode>
                <c:ptCount val="121"/>
                <c:pt idx="56">
                  <c:v>1.0827651166377443E-7</c:v>
                </c:pt>
                <c:pt idx="57">
                  <c:v>8.6002335235821095E-8</c:v>
                </c:pt>
                <c:pt idx="58">
                  <c:v>6.8309328532769673E-8</c:v>
                </c:pt>
                <c:pt idx="59">
                  <c:v>5.4255274552649028E-8</c:v>
                </c:pt>
                <c:pt idx="60">
                  <c:v>4.3091743575058576E-8</c:v>
                </c:pt>
                <c:pt idx="61">
                  <c:v>3.4224236934074634E-8</c:v>
                </c:pt>
                <c:pt idx="62">
                  <c:v>2.7180527509517292E-8</c:v>
                </c:pt>
                <c:pt idx="63">
                  <c:v>2.1585512119474965E-8</c:v>
                </c:pt>
                <c:pt idx="64">
                  <c:v>1.7141235781678489E-8</c:v>
                </c:pt>
                <c:pt idx="65">
                  <c:v>1.361102457169824E-8</c:v>
                </c:pt>
                <c:pt idx="66">
                  <c:v>1.0806881866848326E-8</c:v>
                </c:pt>
                <c:pt idx="67">
                  <c:v>8.5794768375661247E-9</c:v>
                </c:pt>
                <c:pt idx="68">
                  <c:v>6.8101920336358639E-9</c:v>
                </c:pt>
                <c:pt idx="69">
                  <c:v>5.4048065712401649E-9</c:v>
                </c:pt>
                <c:pt idx="70">
                  <c:v>4.2884785246860726E-9</c:v>
                </c:pt>
                <c:pt idx="71">
                  <c:v>3.4017593160795824E-9</c:v>
                </c:pt>
                <c:pt idx="72">
                  <c:v>2.6974278519000533E-9</c:v>
                </c:pt>
                <c:pt idx="73">
                  <c:v>2.1379758160936277E-9</c:v>
                </c:pt>
                <c:pt idx="74">
                  <c:v>1.6936101944549283E-9</c:v>
                </c:pt>
                <c:pt idx="75">
                  <c:v>1.3406666569720567E-9</c:v>
                </c:pt>
                <c:pt idx="76">
                  <c:v>1.0603492972020557E-9</c:v>
                </c:pt>
                <c:pt idx="77">
                  <c:v>8.3772960695594058E-10</c:v>
                </c:pt>
                <c:pt idx="78">
                  <c:v>6.6095136455438194E-10</c:v>
                </c:pt>
                <c:pt idx="79">
                  <c:v>5.2059907508063621E-10</c:v>
                </c:pt>
                <c:pt idx="80">
                  <c:v>4.0919630285732332E-10</c:v>
                </c:pt>
                <c:pt idx="81">
                  <c:v>3.208071442827625E-10</c:v>
                </c:pt>
                <c:pt idx="82">
                  <c:v>2.5071957139126665E-10</c:v>
                </c:pt>
                <c:pt idx="83">
                  <c:v>1.9519372773492367E-10</c:v>
                </c:pt>
                <c:pt idx="84">
                  <c:v>1.5126171480585362E-10</c:v>
                </c:pt>
                <c:pt idx="85">
                  <c:v>1.165681613436433E-10</c:v>
                </c:pt>
                <c:pt idx="86">
                  <c:v>8.9243077082463244E-11</c:v>
                </c:pt>
                <c:pt idx="87">
                  <c:v>6.7800285631214563E-11</c:v>
                </c:pt>
                <c:pt idx="88">
                  <c:v>5.1056208536929228E-11</c:v>
                </c:pt>
                <c:pt idx="89">
                  <c:v>3.8065000298325538E-11</c:v>
                </c:pt>
                <c:pt idx="90">
                  <c:v>2.806703683702237E-11</c:v>
                </c:pt>
                <c:pt idx="91">
                  <c:v>2.0448521743949037E-11</c:v>
                </c:pt>
                <c:pt idx="92">
                  <c:v>1.4710460864175403E-11</c:v>
                </c:pt>
                <c:pt idx="93">
                  <c:v>1.044545902448319E-11</c:v>
                </c:pt>
                <c:pt idx="94">
                  <c:v>7.3207809681484787E-12</c:v>
                </c:pt>
                <c:pt idx="95">
                  <c:v>5.0660434964534168E-12</c:v>
                </c:pt>
                <c:pt idx="96">
                  <c:v>3.4639435750071812E-12</c:v>
                </c:pt>
                <c:pt idx="97">
                  <c:v>2.3426806434927509E-12</c:v>
                </c:pt>
                <c:pt idx="98">
                  <c:v>1.5691690917785565E-12</c:v>
                </c:pt>
                <c:pt idx="99">
                  <c:v>1.042621462699284E-12</c:v>
                </c:pt>
                <c:pt idx="100">
                  <c:v>6.884648715169386E-13</c:v>
                </c:pt>
                <c:pt idx="101">
                  <c:v>4.5275374562295673E-13</c:v>
                </c:pt>
                <c:pt idx="102">
                  <c:v>2.9727319901207305E-13</c:v>
                </c:pt>
                <c:pt idx="103">
                  <c:v>1.9545582629747504E-13</c:v>
                </c:pt>
                <c:pt idx="104">
                  <c:v>1.2913262234099213E-13</c:v>
                </c:pt>
                <c:pt idx="105">
                  <c:v>8.6053593935072475E-14</c:v>
                </c:pt>
                <c:pt idx="106">
                  <c:v>5.8063006371337599E-14</c:v>
                </c:pt>
                <c:pt idx="107">
                  <c:v>3.9795663425030181E-14</c:v>
                </c:pt>
                <c:pt idx="108">
                  <c:v>2.7764959648177506E-14</c:v>
                </c:pt>
                <c:pt idx="109">
                  <c:v>1.973261716789835E-14</c:v>
                </c:pt>
                <c:pt idx="110">
                  <c:v>1.4276566077212995E-14</c:v>
                </c:pt>
                <c:pt idx="111">
                  <c:v>1.0498560065271408E-14</c:v>
                </c:pt>
                <c:pt idx="112">
                  <c:v>7.830813599660386E-15</c:v>
                </c:pt>
                <c:pt idx="113">
                  <c:v>5.9116608400534881E-15</c:v>
                </c:pt>
                <c:pt idx="114">
                  <c:v>4.507581780954619E-15</c:v>
                </c:pt>
                <c:pt idx="115">
                  <c:v>3.4651092229967502E-15</c:v>
                </c:pt>
                <c:pt idx="116">
                  <c:v>2.681356759610539E-15</c:v>
                </c:pt>
                <c:pt idx="117">
                  <c:v>2.0859116783962352E-15</c:v>
                </c:pt>
                <c:pt idx="118">
                  <c:v>1.6296047167933946E-15</c:v>
                </c:pt>
                <c:pt idx="119">
                  <c:v>1.2774454508857282E-15</c:v>
                </c:pt>
                <c:pt idx="120">
                  <c:v>1.0041012313703388E-15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36-4F74-8F68-03831F2CECA3}"/>
            </c:ext>
          </c:extLst>
        </c:ser>
        <c:ser>
          <c:idx val="3"/>
          <c:order val="5"/>
          <c:tx>
            <c:v>   (Longitudinal)</c:v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'rlimitsN=1500 (2)'!$A$2:$A$122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'rlimitsN=1500 (2)'!$L$2:$L$122</c:f>
              <c:numCache>
                <c:formatCode>General</c:formatCode>
                <c:ptCount val="121"/>
                <c:pt idx="56">
                  <c:v>1.0837022862774374E-9</c:v>
                </c:pt>
                <c:pt idx="57">
                  <c:v>8.6096052179533972E-10</c:v>
                </c:pt>
                <c:pt idx="58">
                  <c:v>6.8403045514391312E-10</c:v>
                </c:pt>
                <c:pt idx="59">
                  <c:v>5.434899150934747E-10</c:v>
                </c:pt>
                <c:pt idx="60">
                  <c:v>4.3185460540361549E-10</c:v>
                </c:pt>
                <c:pt idx="61">
                  <c:v>3.4317953874594897E-10</c:v>
                </c:pt>
                <c:pt idx="62">
                  <c:v>2.7274244445808804E-10</c:v>
                </c:pt>
                <c:pt idx="63">
                  <c:v>2.167922904112347E-10</c:v>
                </c:pt>
                <c:pt idx="64">
                  <c:v>1.7234952686345049E-10</c:v>
                </c:pt>
                <c:pt idx="65">
                  <c:v>1.370474145684555E-10</c:v>
                </c:pt>
                <c:pt idx="66">
                  <c:v>1.0900598727793294E-10</c:v>
                </c:pt>
                <c:pt idx="67">
                  <c:v>8.6731936672366148E-11</c:v>
                </c:pt>
                <c:pt idx="68">
                  <c:v>6.9039088235689275E-11</c:v>
                </c:pt>
                <c:pt idx="69">
                  <c:v>5.4985233115139447E-11</c:v>
                </c:pt>
                <c:pt idx="70">
                  <c:v>4.382195203127259E-11</c:v>
                </c:pt>
                <c:pt idx="71">
                  <c:v>3.4954759169919403E-11</c:v>
                </c:pt>
                <c:pt idx="72">
                  <c:v>2.7911443562781897E-11</c:v>
                </c:pt>
                <c:pt idx="73">
                  <c:v>2.2316922003210469E-11</c:v>
                </c:pt>
                <c:pt idx="74">
                  <c:v>1.787326429712122E-11</c:v>
                </c:pt>
                <c:pt idx="75">
                  <c:v>1.4343827081862986E-11</c:v>
                </c:pt>
                <c:pt idx="76">
                  <c:v>1.1540651221171067E-11</c:v>
                </c:pt>
                <c:pt idx="77">
                  <c:v>9.3144515522309568E-12</c:v>
                </c:pt>
                <c:pt idx="78">
                  <c:v>7.5466657705835738E-12</c:v>
                </c:pt>
                <c:pt idx="79">
                  <c:v>6.1431388365205202E-12</c:v>
                </c:pt>
                <c:pt idx="80">
                  <c:v>5.0291063068721095E-12</c:v>
                </c:pt>
                <c:pt idx="81">
                  <c:v>4.1452090735762656E-12</c:v>
                </c:pt>
                <c:pt idx="82">
                  <c:v>3.444326813003845E-12</c:v>
                </c:pt>
                <c:pt idx="83">
                  <c:v>2.8890609610809627E-12</c:v>
                </c:pt>
                <c:pt idx="84">
                  <c:v>2.4497325942023244E-12</c:v>
                </c:pt>
                <c:pt idx="85">
                  <c:v>2.1027881355409664E-12</c:v>
                </c:pt>
                <c:pt idx="86">
                  <c:v>1.8295278971739033E-12</c:v>
                </c:pt>
                <c:pt idx="87">
                  <c:v>1.6150904000231945E-12</c:v>
                </c:pt>
                <c:pt idx="88">
                  <c:v>1.447640189641157E-12</c:v>
                </c:pt>
                <c:pt idx="89">
                  <c:v>1.3177191477982543E-12</c:v>
                </c:pt>
                <c:pt idx="90">
                  <c:v>1.2177313327226152E-12</c:v>
                </c:pt>
                <c:pt idx="91">
                  <c:v>1.1415390024855132E-12</c:v>
                </c:pt>
                <c:pt idx="92">
                  <c:v>1.0841523376655954E-12</c:v>
                </c:pt>
                <c:pt idx="93">
                  <c:v>1.0414974065915988E-12</c:v>
                </c:pt>
                <c:pt idx="94">
                  <c:v>1.0102467919170122E-12</c:v>
                </c:pt>
                <c:pt idx="95">
                  <c:v>9.8769654116568193E-13</c:v>
                </c:pt>
                <c:pt idx="96">
                  <c:v>9.716734798966863E-13</c:v>
                </c:pt>
                <c:pt idx="97">
                  <c:v>9.6045946300846023E-13</c:v>
                </c:pt>
                <c:pt idx="98">
                  <c:v>9.5272352071166995E-13</c:v>
                </c:pt>
                <c:pt idx="99">
                  <c:v>9.4745770508284469E-13</c:v>
                </c:pt>
                <c:pt idx="100">
                  <c:v>9.4391626426896628E-13</c:v>
                </c:pt>
                <c:pt idx="101">
                  <c:v>9.4155977752552837E-13</c:v>
                </c:pt>
                <c:pt idx="102">
                  <c:v>9.4000619443856059E-13</c:v>
                </c:pt>
                <c:pt idx="103">
                  <c:v>9.3899000248555235E-13</c:v>
                </c:pt>
                <c:pt idx="104">
                  <c:v>9.3832972116544023E-13</c:v>
                </c:pt>
                <c:pt idx="105">
                  <c:v>9.3790306679224628E-13</c:v>
                </c:pt>
                <c:pt idx="106">
                  <c:v>9.3762863330444253E-13</c:v>
                </c:pt>
                <c:pt idx="107">
                  <c:v>9.374527719093289E-13</c:v>
                </c:pt>
                <c:pt idx="108">
                  <c:v>9.3734042049924401E-13</c:v>
                </c:pt>
                <c:pt idx="109">
                  <c:v>9.3726882058607522E-13</c:v>
                </c:pt>
                <c:pt idx="110">
                  <c:v>9.3722328199686492E-13</c:v>
                </c:pt>
                <c:pt idx="111">
                  <c:v>9.3719436526546518E-13</c:v>
                </c:pt>
                <c:pt idx="112">
                  <c:v>9.3717602696208572E-13</c:v>
                </c:pt>
                <c:pt idx="113">
                  <c:v>9.3716440924194796E-13</c:v>
                </c:pt>
                <c:pt idx="114">
                  <c:v>9.3715705522979967E-13</c:v>
                </c:pt>
                <c:pt idx="115">
                  <c:v>9.3715240320869062E-13</c:v>
                </c:pt>
                <c:pt idx="116">
                  <c:v>9.371494619662823E-13</c:v>
                </c:pt>
                <c:pt idx="117">
                  <c:v>9.3714760314295829E-13</c:v>
                </c:pt>
                <c:pt idx="118">
                  <c:v>9.3714642878476616E-13</c:v>
                </c:pt>
                <c:pt idx="119">
                  <c:v>9.3714568705147266E-13</c:v>
                </c:pt>
                <c:pt idx="120">
                  <c:v>9.3714521866618452E-13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36-4F74-8F68-03831F2C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457072"/>
        <c:axId val="1152458512"/>
      </c:scatterChart>
      <c:scatterChart>
        <c:scatterStyle val="lineMarker"/>
        <c:varyColors val="0"/>
        <c:ser>
          <c:idx val="6"/>
          <c:order val="6"/>
          <c:tx>
            <c:v>Density (RHS)</c:v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'rlimitsN=1500 (2)'!$A$2:$A$122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'rlimitsN=1500 (2)'!$O$2:$O$122</c:f>
              <c:numCache>
                <c:formatCode>General</c:formatCode>
                <c:ptCount val="121"/>
                <c:pt idx="0">
                  <c:v>1.9040083573242809E-9</c:v>
                </c:pt>
                <c:pt idx="1">
                  <c:v>3.7988094514686942E-9</c:v>
                </c:pt>
                <c:pt idx="2">
                  <c:v>7.5789370617242828E-9</c:v>
                </c:pt>
                <c:pt idx="3">
                  <c:v>1.5120704118816639E-8</c:v>
                </c:pt>
                <c:pt idx="4">
                  <c:v>3.015927579984681E-8</c:v>
                </c:pt>
                <c:pt idx="5">
                  <c:v>6.0172596123965544E-8</c:v>
                </c:pt>
                <c:pt idx="6">
                  <c:v>1.2007945718989893E-7</c:v>
                </c:pt>
                <c:pt idx="7">
                  <c:v>2.3959395432257898E-7</c:v>
                </c:pt>
                <c:pt idx="8">
                  <c:v>4.7804398241303667E-7</c:v>
                </c:pt>
                <c:pt idx="9">
                  <c:v>9.5378459122307416E-7</c:v>
                </c:pt>
                <c:pt idx="10">
                  <c:v>1.9030682806748987E-6</c:v>
                </c:pt>
                <c:pt idx="11">
                  <c:v>3.7973045530169215E-6</c:v>
                </c:pt>
                <c:pt idx="12">
                  <c:v>7.5765658627220563E-6</c:v>
                </c:pt>
                <c:pt idx="13">
                  <c:v>1.51169398494384E-5</c:v>
                </c:pt>
                <c:pt idx="14">
                  <c:v>3.0161262609629048E-5</c:v>
                </c:pt>
                <c:pt idx="15">
                  <c:v>6.0180468254275859E-5</c:v>
                </c:pt>
                <c:pt idx="16">
                  <c:v>1.2007442897792283E-4</c:v>
                </c:pt>
                <c:pt idx="17">
                  <c:v>2.3958606416086357E-4</c:v>
                </c:pt>
                <c:pt idx="18">
                  <c:v>4.7803150878398669E-4</c:v>
                </c:pt>
                <c:pt idx="19">
                  <c:v>9.5380441009745365E-4</c:v>
                </c:pt>
                <c:pt idx="20">
                  <c:v>1.9030682806748982E-3</c:v>
                </c:pt>
                <c:pt idx="21">
                  <c:v>3.797154454040207E-3</c:v>
                </c:pt>
                <c:pt idx="22">
                  <c:v>7.5762870388048111E-3</c:v>
                </c:pt>
                <c:pt idx="23">
                  <c:v>1.5116686929932293E-2</c:v>
                </c:pt>
                <c:pt idx="24">
                  <c:v>3.0161748891290658E-2</c:v>
                </c:pt>
                <c:pt idx="25">
                  <c:v>6.0180596574261287E-2</c:v>
                </c:pt>
                <c:pt idx="26">
                  <c:v>0.12007611335462379</c:v>
                </c:pt>
                <c:pt idx="27">
                  <c:v>0.2395835211436472</c:v>
                </c:pt>
                <c:pt idx="28">
                  <c:v>0.47803168115681349</c:v>
                </c:pt>
                <c:pt idx="29">
                  <c:v>0.95379833526686253</c:v>
                </c:pt>
                <c:pt idx="30">
                  <c:v>1.9030765073149869</c:v>
                </c:pt>
                <c:pt idx="31">
                  <c:v>3.7971374729469818</c:v>
                </c:pt>
                <c:pt idx="32">
                  <c:v>7.5762851008689731</c:v>
                </c:pt>
                <c:pt idx="33">
                  <c:v>15.1166739235029</c:v>
                </c:pt>
                <c:pt idx="34">
                  <c:v>30.161716554892937</c:v>
                </c:pt>
                <c:pt idx="35">
                  <c:v>59.573157944273817</c:v>
                </c:pt>
                <c:pt idx="36">
                  <c:v>105.93775455037506</c:v>
                </c:pt>
                <c:pt idx="37">
                  <c:v>188.38697586321175</c:v>
                </c:pt>
                <c:pt idx="38">
                  <c:v>335.00479405410812</c:v>
                </c:pt>
                <c:pt idx="39">
                  <c:v>595.7323514550485</c:v>
                </c:pt>
                <c:pt idx="40">
                  <c:v>1059.3792306503476</c:v>
                </c:pt>
                <c:pt idx="41">
                  <c:v>1883.8735287747043</c:v>
                </c:pt>
                <c:pt idx="42">
                  <c:v>3350.0563955036587</c:v>
                </c:pt>
                <c:pt idx="43">
                  <c:v>5957.3428803929555</c:v>
                </c:pt>
                <c:pt idx="44">
                  <c:v>10593.835054187695</c:v>
                </c:pt>
                <c:pt idx="45">
                  <c:v>18838.831619606823</c:v>
                </c:pt>
                <c:pt idx="46">
                  <c:v>33500.779601386675</c:v>
                </c:pt>
                <c:pt idx="47">
                  <c:v>59573.911323693334</c:v>
                </c:pt>
                <c:pt idx="48">
                  <c:v>105939.42778526728</c:v>
                </c:pt>
                <c:pt idx="49">
                  <c:v>188390.72832241244</c:v>
                </c:pt>
                <c:pt idx="50">
                  <c:v>335013.19983573043</c:v>
                </c:pt>
                <c:pt idx="51">
                  <c:v>595751.20424207754</c:v>
                </c:pt>
                <c:pt idx="52">
                  <c:v>1059421.3530656409</c:v>
                </c:pt>
                <c:pt idx="53">
                  <c:v>1883967.8906235893</c:v>
                </c:pt>
                <c:pt idx="54">
                  <c:v>3350267.6920328108</c:v>
                </c:pt>
                <c:pt idx="55">
                  <c:v>5837145.4114606073</c:v>
                </c:pt>
                <c:pt idx="56">
                  <c:v>1.8757687105571541</c:v>
                </c:pt>
                <c:pt idx="57">
                  <c:v>3.7424332455358882</c:v>
                </c:pt>
                <c:pt idx="58">
                  <c:v>7.4665902218621891</c:v>
                </c:pt>
                <c:pt idx="59">
                  <c:v>14.896435733595192</c:v>
                </c:pt>
                <c:pt idx="60">
                  <c:v>29.718856784009052</c:v>
                </c:pt>
                <c:pt idx="61">
                  <c:v>59.28828040412597</c:v>
                </c:pt>
                <c:pt idx="62">
                  <c:v>118.27400343023344</c:v>
                </c:pt>
                <c:pt idx="63">
                  <c:v>235.93329923014883</c:v>
                </c:pt>
                <c:pt idx="64">
                  <c:v>470.61247479387475</c:v>
                </c:pt>
                <c:pt idx="65">
                  <c:v>938.6535029982125</c:v>
                </c:pt>
                <c:pt idx="66">
                  <c:v>1872.00337442259</c:v>
                </c:pt>
                <c:pt idx="67">
                  <c:v>3732.9926251350894</c:v>
                </c:pt>
                <c:pt idx="68">
                  <c:v>7442.9315386451599</c:v>
                </c:pt>
                <c:pt idx="69">
                  <c:v>14837.181375430506</c:v>
                </c:pt>
                <c:pt idx="70">
                  <c:v>29570.562766747222</c:v>
                </c:pt>
                <c:pt idx="71">
                  <c:v>58917.499692947393</c:v>
                </c:pt>
                <c:pt idx="72">
                  <c:v>117348.03312490239</c:v>
                </c:pt>
                <c:pt idx="73">
                  <c:v>233624.24769095119</c:v>
                </c:pt>
                <c:pt idx="74">
                  <c:v>464865.15330685407</c:v>
                </c:pt>
                <c:pt idx="75">
                  <c:v>924381.25542966626</c:v>
                </c:pt>
                <c:pt idx="76">
                  <c:v>1836663.3773265395</c:v>
                </c:pt>
                <c:pt idx="77">
                  <c:v>3645799.4158689915</c:v>
                </c:pt>
                <c:pt idx="78">
                  <c:v>7228757.6490071798</c:v>
                </c:pt>
                <c:pt idx="79">
                  <c:v>14313988.803940941</c:v>
                </c:pt>
                <c:pt idx="80">
                  <c:v>28301116.550801866</c:v>
                </c:pt>
                <c:pt idx="81">
                  <c:v>55862875.299236849</c:v>
                </c:pt>
                <c:pt idx="82">
                  <c:v>110072026.51125771</c:v>
                </c:pt>
                <c:pt idx="83">
                  <c:v>216505715.66495493</c:v>
                </c:pt>
                <c:pt idx="84">
                  <c:v>425188067.9839406</c:v>
                </c:pt>
                <c:pt idx="85">
                  <c:v>834069763.62426424</c:v>
                </c:pt>
                <c:pt idx="86">
                  <c:v>1635572046.8545923</c:v>
                </c:pt>
                <c:pt idx="87">
                  <c:v>3209947323.1055975</c:v>
                </c:pt>
                <c:pt idx="88">
                  <c:v>6315387965.1891689</c:v>
                </c:pt>
                <c:pt idx="89">
                  <c:v>12481973504.428795</c:v>
                </c:pt>
                <c:pt idx="90">
                  <c:v>24843522771.260567</c:v>
                </c:pt>
                <c:pt idx="91">
                  <c:v>49927888354.676605</c:v>
                </c:pt>
                <c:pt idx="92">
                  <c:v>101581569732.14943</c:v>
                </c:pt>
                <c:pt idx="93">
                  <c:v>209722263231.46768</c:v>
                </c:pt>
                <c:pt idx="94">
                  <c:v>440164974819.82886</c:v>
                </c:pt>
                <c:pt idx="95">
                  <c:v>940148433403.06433</c:v>
                </c:pt>
                <c:pt idx="96">
                  <c:v>2044070264035.5356</c:v>
                </c:pt>
                <c:pt idx="97">
                  <c:v>4521188038743.3828</c:v>
                </c:pt>
                <c:pt idx="98">
                  <c:v>10159010534685.703</c:v>
                </c:pt>
                <c:pt idx="99">
                  <c:v>23139002586263.402</c:v>
                </c:pt>
                <c:pt idx="100">
                  <c:v>42880649734788.93</c:v>
                </c:pt>
                <c:pt idx="101">
                  <c:v>65930757448922.539</c:v>
                </c:pt>
                <c:pt idx="102">
                  <c:v>101890960811860.67</c:v>
                </c:pt>
                <c:pt idx="103">
                  <c:v>158163820765423.13</c:v>
                </c:pt>
                <c:pt idx="104">
                  <c:v>246443302218982.94</c:v>
                </c:pt>
                <c:pt idx="105">
                  <c:v>385214826764914.5</c:v>
                </c:pt>
                <c:pt idx="106">
                  <c:v>603715022096478.63</c:v>
                </c:pt>
                <c:pt idx="107">
                  <c:v>948204267415176.38</c:v>
                </c:pt>
                <c:pt idx="108">
                  <c:v>1491903933554880.8</c:v>
                </c:pt>
                <c:pt idx="109">
                  <c:v>2350740715902313.5</c:v>
                </c:pt>
                <c:pt idx="110">
                  <c:v>3708293259057458</c:v>
                </c:pt>
                <c:pt idx="111">
                  <c:v>5855321756936812</c:v>
                </c:pt>
                <c:pt idx="112">
                  <c:v>9252407904146532</c:v>
                </c:pt>
                <c:pt idx="113">
                  <c:v>1.4629219633140776E+16</c:v>
                </c:pt>
                <c:pt idx="114">
                  <c:v>2.3141818885770888E+16</c:v>
                </c:pt>
                <c:pt idx="115">
                  <c:v>3.6621957191120728E+16</c:v>
                </c:pt>
                <c:pt idx="116">
                  <c:v>5.7972156799142944E+16</c:v>
                </c:pt>
                <c:pt idx="117">
                  <c:v>9.179183968684344E+16</c:v>
                </c:pt>
                <c:pt idx="118">
                  <c:v>1.4536963437736416E+17</c:v>
                </c:pt>
                <c:pt idx="119">
                  <c:v>2.3025602492283946E+17</c:v>
                </c:pt>
                <c:pt idx="120">
                  <c:v>2.5430265502208982E+17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836-4F74-8F68-03831F2C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370624"/>
        <c:axId val="2126372544"/>
      </c:scatterChart>
      <c:valAx>
        <c:axId val="1152457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Energy</a:t>
                </a:r>
                <a:r>
                  <a:rPr lang="en-GB" b="1" baseline="0"/>
                  <a:t> (eV/u)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8512"/>
        <c:crossesAt val="1"/>
        <c:crossBetween val="midCat"/>
        <c:majorUnit val="10"/>
      </c:valAx>
      <c:valAx>
        <c:axId val="1152458512"/>
        <c:scaling>
          <c:logBase val="10"/>
          <c:orientation val="minMax"/>
          <c:min val="1.000000000000001E-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Minimum Focal Size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7072"/>
        <c:crosses val="autoZero"/>
        <c:crossBetween val="midCat"/>
      </c:valAx>
      <c:valAx>
        <c:axId val="2126372544"/>
        <c:scaling>
          <c:logBase val="10"/>
          <c:orientation val="minMax"/>
          <c:max val="1E+18"/>
          <c:min val="1.0000000000000006E-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Density (kg/m^3)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370624"/>
        <c:crosses val="max"/>
        <c:crossBetween val="midCat"/>
      </c:valAx>
      <c:valAx>
        <c:axId val="212637062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637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7C75A4-0992-4D39-97FE-10DB460897EE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4DE813-DB53-4A84-AEFD-552E385AB976}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205740</xdr:colOff>
      <xdr:row>1</xdr:row>
      <xdr:rowOff>144780</xdr:rowOff>
    </xdr:from>
    <xdr:to>
      <xdr:col>14</xdr:col>
      <xdr:colOff>572548</xdr:colOff>
      <xdr:row>5</xdr:row>
      <xdr:rowOff>110206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A378B464-52EE-3806-81BE-A71B4BE6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8620" y="327660"/>
          <a:ext cx="1586008" cy="696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F2EE79-78B4-B63B-3CD4-54A0FD1985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4C7C55-72BE-A02F-40FC-C787103C08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workbookViewId="0"/>
  </sheetViews>
  <sheetFormatPr defaultRowHeight="15" x14ac:dyDescent="0.25"/>
  <cols>
    <col min="1" max="1" width="12.85546875" bestFit="1" customWidth="1"/>
    <col min="2" max="5" width="8.85546875" customWidth="1"/>
    <col min="7" max="7" width="8.85546875" customWidth="1"/>
    <col min="10" max="10" width="12" bestFit="1" customWidth="1"/>
    <col min="13" max="13" width="8.85546875" customWidth="1"/>
  </cols>
  <sheetData>
    <row r="1" spans="1:19" x14ac:dyDescent="0.25">
      <c r="B1" t="s">
        <v>2</v>
      </c>
      <c r="C1" t="s">
        <v>3</v>
      </c>
      <c r="D1" t="str">
        <f>"Focussed "&amp;B1</f>
        <v>Focussed Conventional</v>
      </c>
      <c r="E1" t="str">
        <f>"Focussed "&amp;C1</f>
        <v>Focussed Ion trap</v>
      </c>
      <c r="I1" t="s">
        <v>7</v>
      </c>
      <c r="J1">
        <v>299792458</v>
      </c>
      <c r="K1" t="s">
        <v>6</v>
      </c>
    </row>
    <row r="2" spans="1:19" x14ac:dyDescent="0.25">
      <c r="A2" t="s">
        <v>0</v>
      </c>
      <c r="B2">
        <v>9.9999999999999995E-8</v>
      </c>
      <c r="C2">
        <f>GEOMEAN(0.0000000000000841074,0.0000000000000966516,0.000000000000908594)</f>
        <v>1.947471183170066E-13</v>
      </c>
      <c r="D2">
        <f>B2</f>
        <v>9.9999999999999995E-8</v>
      </c>
      <c r="E2">
        <f>C2</f>
        <v>1.947471183170066E-13</v>
      </c>
      <c r="F2" t="s">
        <v>1</v>
      </c>
      <c r="I2" t="s">
        <v>8</v>
      </c>
      <c r="J2">
        <f>6.62607015E-34/(2*PI())</f>
        <v>1.0545718176461565E-34</v>
      </c>
      <c r="K2" t="s">
        <v>9</v>
      </c>
    </row>
    <row r="3" spans="1:19" x14ac:dyDescent="0.25">
      <c r="A3" t="s">
        <v>4</v>
      </c>
      <c r="B3">
        <v>1E-3</v>
      </c>
      <c r="C3">
        <f>GEOMEAN(0.0000368147,0.0000363402,0.000550466)</f>
        <v>9.030525559539844E-5</v>
      </c>
      <c r="D3">
        <f>D2/D4</f>
        <v>9.3827199999999988E-9</v>
      </c>
      <c r="E3">
        <f>E2/E4</f>
        <v>1.8272576819753441E-14</v>
      </c>
      <c r="F3" t="s">
        <v>1</v>
      </c>
      <c r="I3" t="s">
        <v>10</v>
      </c>
      <c r="J3">
        <v>1.6021766339999999E-19</v>
      </c>
      <c r="K3" t="s">
        <v>11</v>
      </c>
    </row>
    <row r="4" spans="1:19" x14ac:dyDescent="0.25">
      <c r="A4" t="s">
        <v>5</v>
      </c>
      <c r="B4">
        <f>B2/B3</f>
        <v>9.9999999999999991E-5</v>
      </c>
      <c r="C4">
        <f t="shared" ref="C4" si="0">C2/C3</f>
        <v>2.1565424629275955E-9</v>
      </c>
      <c r="D4">
        <f>$J$13</f>
        <v>10.65789024930937</v>
      </c>
      <c r="E4">
        <f>$J$13</f>
        <v>10.65789024930937</v>
      </c>
      <c r="I4" t="s">
        <v>12</v>
      </c>
      <c r="J4">
        <v>1.3806490000000001E-23</v>
      </c>
      <c r="K4" t="s">
        <v>13</v>
      </c>
      <c r="P4" t="str">
        <f>"/cm^2/s"</f>
        <v>/cm^2/s</v>
      </c>
    </row>
    <row r="5" spans="1:19" x14ac:dyDescent="0.25">
      <c r="A5" t="s">
        <v>49</v>
      </c>
      <c r="B5">
        <f>B4*299792458</f>
        <v>29979.245799999997</v>
      </c>
      <c r="C5">
        <f t="shared" ref="C5:E5" si="1">C4*299792458</f>
        <v>0.64651516574243773</v>
      </c>
      <c r="D5">
        <f t="shared" si="1"/>
        <v>3195155114.9346886</v>
      </c>
      <c r="E5">
        <f t="shared" si="1"/>
        <v>3195155114.9346886</v>
      </c>
      <c r="F5" t="s">
        <v>6</v>
      </c>
      <c r="I5" t="s">
        <v>14</v>
      </c>
      <c r="J5">
        <v>1.6605390666E-27</v>
      </c>
      <c r="K5" t="s">
        <v>15</v>
      </c>
    </row>
    <row r="6" spans="1:19" x14ac:dyDescent="0.25">
      <c r="A6" t="s">
        <v>16</v>
      </c>
      <c r="B6">
        <f>$J$8*B5^2/$J$4</f>
        <v>4332247.5179961715</v>
      </c>
      <c r="C6">
        <f t="shared" ref="C6:E6" si="2">$J$8*C5^2/$J$4</f>
        <v>2.0147876934437817E-3</v>
      </c>
      <c r="D6" s="2">
        <f t="shared" si="2"/>
        <v>4.9210270134509112E+16</v>
      </c>
      <c r="E6" s="2">
        <f t="shared" si="2"/>
        <v>4.9210270134509112E+16</v>
      </c>
      <c r="F6" t="s">
        <v>17</v>
      </c>
      <c r="I6" t="s">
        <v>32</v>
      </c>
      <c r="J6">
        <v>8.8541878128000006E-12</v>
      </c>
    </row>
    <row r="7" spans="1:19" x14ac:dyDescent="0.25">
      <c r="A7" t="s">
        <v>18</v>
      </c>
      <c r="B7">
        <f>0.5*$J$8*B5^2/$J$3</f>
        <v>186.6621031833715</v>
      </c>
      <c r="C7">
        <f t="shared" ref="C7:E7" si="3">0.5*$J$8*C5^2/$J$3</f>
        <v>8.6810485034369308E-8</v>
      </c>
      <c r="D7" s="2">
        <f t="shared" si="3"/>
        <v>2120306488346.2742</v>
      </c>
      <c r="E7" s="2">
        <f t="shared" si="3"/>
        <v>2120306488346.2742</v>
      </c>
      <c r="F7" t="s">
        <v>19</v>
      </c>
      <c r="M7" t="s">
        <v>51</v>
      </c>
      <c r="N7" t="s">
        <v>52</v>
      </c>
      <c r="P7" t="str">
        <f>"/cm^2"</f>
        <v>/cm^2</v>
      </c>
    </row>
    <row r="8" spans="1:19" x14ac:dyDescent="0.25">
      <c r="A8" t="s">
        <v>20</v>
      </c>
      <c r="B8">
        <v>1000000000</v>
      </c>
      <c r="C8">
        <v>500</v>
      </c>
      <c r="D8">
        <f>B8</f>
        <v>1000000000</v>
      </c>
      <c r="E8">
        <f>C8</f>
        <v>500</v>
      </c>
      <c r="I8" t="s">
        <v>39</v>
      </c>
      <c r="J8">
        <f>40.078*$J$5</f>
        <v>6.6551084711194809E-26</v>
      </c>
      <c r="K8" t="s">
        <v>15</v>
      </c>
    </row>
    <row r="9" spans="1:19" x14ac:dyDescent="0.25">
      <c r="A9" t="s">
        <v>31</v>
      </c>
      <c r="B9">
        <f t="shared" ref="B9:D9" si="4">1/(4*PI()*$J$6)*($J$9^2*B8)/$J$15</f>
        <v>1.5898036107037129E-9</v>
      </c>
      <c r="C9">
        <f t="shared" si="4"/>
        <v>7.9490180535185645E-16</v>
      </c>
      <c r="D9">
        <f t="shared" si="4"/>
        <v>1.5898036107037129E-9</v>
      </c>
      <c r="E9">
        <f>1/(4*PI()*$J$6)*($J$9^2*E8)/$J$15</f>
        <v>7.9490180535185645E-16</v>
      </c>
      <c r="F9" t="s">
        <v>1</v>
      </c>
      <c r="G9" t="s">
        <v>46</v>
      </c>
      <c r="I9" t="s">
        <v>38</v>
      </c>
      <c r="J9">
        <f>20*J3</f>
        <v>3.2043532679999999E-18</v>
      </c>
      <c r="K9" t="s">
        <v>11</v>
      </c>
      <c r="M9" t="s">
        <v>55</v>
      </c>
      <c r="P9" t="s">
        <v>61</v>
      </c>
      <c r="R9" t="s">
        <v>62</v>
      </c>
    </row>
    <row r="10" spans="1:19" x14ac:dyDescent="0.25">
      <c r="A10" t="s">
        <v>43</v>
      </c>
      <c r="B10">
        <f>B8*$J$8/((4/3)*PI()*MAX(B9,B3)^3)</f>
        <v>1.5887901149871175E-8</v>
      </c>
      <c r="C10">
        <f t="shared" ref="C10:E10" si="5">C8*$J$8/((4/3)*PI()*MAX(C9,C3)^3)</f>
        <v>1.0786919927570681E-11</v>
      </c>
      <c r="D10">
        <f t="shared" si="5"/>
        <v>19234471.610171467</v>
      </c>
      <c r="E10">
        <f t="shared" si="5"/>
        <v>1.3020784293587528E+18</v>
      </c>
      <c r="F10" t="s">
        <v>44</v>
      </c>
      <c r="G10" s="1">
        <v>2.5E+17</v>
      </c>
      <c r="H10" t="s">
        <v>44</v>
      </c>
      <c r="I10" t="s">
        <v>34</v>
      </c>
      <c r="M10">
        <v>80</v>
      </c>
      <c r="N10" t="s">
        <v>56</v>
      </c>
      <c r="P10">
        <f>M10*(40^(2/3))</f>
        <v>935.68567622811713</v>
      </c>
      <c r="Q10" t="s">
        <v>56</v>
      </c>
      <c r="R10">
        <f>M10*(238^(2/3))</f>
        <v>3072.3778470425282</v>
      </c>
      <c r="S10" t="s">
        <v>56</v>
      </c>
    </row>
    <row r="11" spans="1:19" x14ac:dyDescent="0.25">
      <c r="B11">
        <f>B10/1000</f>
        <v>1.5887901149871174E-11</v>
      </c>
      <c r="C11">
        <f t="shared" ref="C11:E11" si="6">C10/1000</f>
        <v>1.0786919927570681E-14</v>
      </c>
      <c r="D11">
        <f t="shared" si="6"/>
        <v>19234.471610171466</v>
      </c>
      <c r="E11">
        <f t="shared" si="6"/>
        <v>1302078429358752.8</v>
      </c>
      <c r="F11" t="s">
        <v>45</v>
      </c>
      <c r="I11" t="s">
        <v>33</v>
      </c>
      <c r="J11">
        <v>1000</v>
      </c>
      <c r="K11" t="s">
        <v>36</v>
      </c>
      <c r="M11">
        <f>M10*0.001*1E-24</f>
        <v>7.9999999999999992E-26</v>
      </c>
      <c r="N11" t="s">
        <v>57</v>
      </c>
      <c r="P11">
        <f>P10*0.001*1E-24</f>
        <v>9.3568567622811707E-25</v>
      </c>
      <c r="Q11" t="s">
        <v>57</v>
      </c>
      <c r="R11">
        <f>R10*0.001*1E-24</f>
        <v>3.0723778470425277E-24</v>
      </c>
      <c r="S11" t="s">
        <v>57</v>
      </c>
    </row>
    <row r="12" spans="1:19" x14ac:dyDescent="0.25">
      <c r="A12" t="s">
        <v>50</v>
      </c>
      <c r="D12">
        <f>1/(4*PI()*$J$6*$J$1^2)*($J$9/$J$8)*($J$9*D8/D9)+1</f>
        <v>10.704701049834306</v>
      </c>
      <c r="E12">
        <f>1/(4*PI()*$J$6*$J$1^2)*($J$9/$J$8)*($J$9*E8/E9)+1</f>
        <v>10.704701049834307</v>
      </c>
      <c r="I12" t="s">
        <v>35</v>
      </c>
      <c r="J12">
        <v>0.01</v>
      </c>
      <c r="M12">
        <f>M11*$E$14</f>
        <v>476.67298445098606</v>
      </c>
      <c r="P12">
        <f>P11*$E$14</f>
        <v>5575.2010474461958</v>
      </c>
      <c r="R12">
        <f>R11*$E$14</f>
        <v>18306.493971385713</v>
      </c>
    </row>
    <row r="13" spans="1:19" x14ac:dyDescent="0.25">
      <c r="A13" t="s">
        <v>51</v>
      </c>
      <c r="B13">
        <f>B8^2/(4*PI()*MAX(B9,B3)^2)</f>
        <v>7.9577471545947671E+22</v>
      </c>
      <c r="C13">
        <f t="shared" ref="C13:E13" si="7">C8^2/(4*PI()*MAX(C9,C3)^2)</f>
        <v>2439518367415.6494</v>
      </c>
      <c r="D13">
        <f t="shared" si="7"/>
        <v>9.0392546943130529E+32</v>
      </c>
      <c r="E13">
        <f t="shared" si="7"/>
        <v>5.9584123056373262E+31</v>
      </c>
      <c r="F13" t="s">
        <v>53</v>
      </c>
      <c r="I13" t="s">
        <v>40</v>
      </c>
      <c r="J13">
        <f>J12*(J11/0.938272)</f>
        <v>10.65789024930937</v>
      </c>
      <c r="M13" t="s">
        <v>59</v>
      </c>
    </row>
    <row r="14" spans="1:19" x14ac:dyDescent="0.25">
      <c r="B14">
        <f>B13*0.0001</f>
        <v>7.9577471545947679E+18</v>
      </c>
      <c r="C14">
        <f t="shared" ref="C14:E14" si="8">C13*0.0001</f>
        <v>243951836.74156496</v>
      </c>
      <c r="D14">
        <f t="shared" si="8"/>
        <v>9.0392546943130533E+28</v>
      </c>
      <c r="E14">
        <f t="shared" si="8"/>
        <v>5.9584123056373265E+27</v>
      </c>
      <c r="F14" t="s">
        <v>54</v>
      </c>
      <c r="G14">
        <f>E14/D14</f>
        <v>6.5917075103393147E-2</v>
      </c>
      <c r="I14" t="s">
        <v>41</v>
      </c>
      <c r="J14">
        <f>SQRT(J13^2+1)</f>
        <v>10.704701049834307</v>
      </c>
      <c r="M14">
        <f>1/E15</f>
        <v>8.3914971699246786E-26</v>
      </c>
      <c r="N14" t="s">
        <v>57</v>
      </c>
      <c r="O14">
        <f>M14*E14</f>
        <v>500.00000000000006</v>
      </c>
    </row>
    <row r="15" spans="1:19" x14ac:dyDescent="0.25">
      <c r="A15" t="s">
        <v>58</v>
      </c>
      <c r="B15">
        <f>B14/B8</f>
        <v>7957747154.5947676</v>
      </c>
      <c r="C15">
        <f t="shared" ref="C15:E15" si="9">C14/C8</f>
        <v>487903.67348312994</v>
      </c>
      <c r="D15">
        <f t="shared" si="9"/>
        <v>9.0392546943130534E+19</v>
      </c>
      <c r="E15">
        <f t="shared" si="9"/>
        <v>1.1916824611274652E+25</v>
      </c>
      <c r="F15" t="s">
        <v>54</v>
      </c>
      <c r="G15">
        <f>E15/D15</f>
        <v>131834.15020678629</v>
      </c>
      <c r="I15" t="s">
        <v>37</v>
      </c>
      <c r="J15">
        <f>J8*J1^2*(J14-1)</f>
        <v>5.8046856525140936E-8</v>
      </c>
      <c r="K15" t="s">
        <v>42</v>
      </c>
      <c r="M15">
        <f>M14*1E+24</f>
        <v>8.391497169924679E-2</v>
      </c>
      <c r="N15" t="s">
        <v>60</v>
      </c>
    </row>
    <row r="16" spans="1:19" x14ac:dyDescent="0.25">
      <c r="J16">
        <f>J15/(1000000000*J3)/(J8/J5)</f>
        <v>9.039871793642126</v>
      </c>
      <c r="K16" t="s">
        <v>36</v>
      </c>
    </row>
    <row r="17" spans="1:8" x14ac:dyDescent="0.25">
      <c r="A17" t="s">
        <v>21</v>
      </c>
    </row>
    <row r="18" spans="1:8" x14ac:dyDescent="0.25">
      <c r="A18" t="s">
        <v>22</v>
      </c>
      <c r="B18">
        <v>50</v>
      </c>
      <c r="C18" t="s">
        <v>23</v>
      </c>
    </row>
    <row r="19" spans="1:8" x14ac:dyDescent="0.25">
      <c r="B19">
        <f>B18/1000</f>
        <v>0.05</v>
      </c>
      <c r="C19" t="s">
        <v>24</v>
      </c>
    </row>
    <row r="20" spans="1:8" x14ac:dyDescent="0.25">
      <c r="B20">
        <f>B19/$J$3</f>
        <v>3.1207545372303814E+17</v>
      </c>
      <c r="C20" t="s">
        <v>25</v>
      </c>
    </row>
    <row r="21" spans="1:8" x14ac:dyDescent="0.25">
      <c r="A21" t="s">
        <v>26</v>
      </c>
      <c r="B21">
        <v>352.2</v>
      </c>
      <c r="C21" t="s">
        <v>27</v>
      </c>
      <c r="D21" t="s">
        <v>28</v>
      </c>
      <c r="G21" t="s">
        <v>47</v>
      </c>
    </row>
    <row r="22" spans="1:8" x14ac:dyDescent="0.25">
      <c r="B22">
        <f>B21*1000000</f>
        <v>352200000</v>
      </c>
      <c r="C22" t="s">
        <v>29</v>
      </c>
      <c r="G22">
        <f>1000000000*$J$3/$J$1^2/(0.000000000000001^3)</f>
        <v>1.7826619216278973E+18</v>
      </c>
      <c r="H22" t="s">
        <v>44</v>
      </c>
    </row>
    <row r="23" spans="1:8" x14ac:dyDescent="0.25">
      <c r="A23" t="s">
        <v>20</v>
      </c>
      <c r="B23">
        <f>B20/B22</f>
        <v>886074542.08699071</v>
      </c>
      <c r="C23" t="s">
        <v>30</v>
      </c>
      <c r="G23" t="s">
        <v>48</v>
      </c>
    </row>
    <row r="24" spans="1:8" x14ac:dyDescent="0.25">
      <c r="G24">
        <f>G22*0.4</f>
        <v>7.1306476865115904E+17</v>
      </c>
      <c r="H24" t="s">
        <v>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4EC8-1F51-4C6E-975D-2F7843C6B09D}">
  <dimension ref="A1:S122"/>
  <sheetViews>
    <sheetView topLeftCell="B1" workbookViewId="0">
      <selection activeCell="R17" sqref="R17"/>
    </sheetView>
  </sheetViews>
  <sheetFormatPr defaultRowHeight="15" x14ac:dyDescent="0.25"/>
  <cols>
    <col min="1" max="16" width="10.7109375" customWidth="1"/>
    <col min="18" max="18" width="8.7109375" customWidth="1"/>
    <col min="20" max="21" width="8.85546875" customWidth="1"/>
  </cols>
  <sheetData>
    <row r="1" spans="1:19" x14ac:dyDescent="0.25">
      <c r="A1" t="s">
        <v>78</v>
      </c>
      <c r="B1" t="s">
        <v>64</v>
      </c>
      <c r="C1" t="s">
        <v>66</v>
      </c>
      <c r="D1" t="s">
        <v>67</v>
      </c>
      <c r="E1" t="s">
        <v>68</v>
      </c>
      <c r="F1" t="s">
        <v>69</v>
      </c>
      <c r="G1" t="s">
        <v>71</v>
      </c>
      <c r="H1" t="s">
        <v>72</v>
      </c>
      <c r="I1" t="s">
        <v>73</v>
      </c>
      <c r="J1" t="s">
        <v>74</v>
      </c>
      <c r="K1" t="s">
        <v>80</v>
      </c>
      <c r="L1" t="s">
        <v>81</v>
      </c>
      <c r="M1" t="s">
        <v>76</v>
      </c>
      <c r="N1" t="s">
        <v>77</v>
      </c>
      <c r="O1" t="s">
        <v>79</v>
      </c>
      <c r="P1" t="s">
        <v>82</v>
      </c>
      <c r="Q1" t="s">
        <v>7</v>
      </c>
      <c r="R1">
        <v>299792458</v>
      </c>
      <c r="S1" t="s">
        <v>6</v>
      </c>
    </row>
    <row r="2" spans="1:19" x14ac:dyDescent="0.25">
      <c r="A2">
        <v>1</v>
      </c>
      <c r="B2">
        <f>1+$R$3*A2/($R$5*$R$1^2)</f>
        <v>1.0000000010735441</v>
      </c>
      <c r="C2">
        <f>SQRT(1-B2^-2)</f>
        <v>4.6336684008923325E-5</v>
      </c>
      <c r="D2">
        <f>B2*C2</f>
        <v>4.6336684058667802E-5</v>
      </c>
      <c r="E2">
        <f t="shared" ref="E2:E33" si="0">D2*$R$13</f>
        <v>4.6336684058667802E-7</v>
      </c>
      <c r="F2">
        <f t="shared" ref="F2:F33" si="1">C2*$R$12</f>
        <v>4.6336684008923325E-7</v>
      </c>
      <c r="G2">
        <f t="shared" ref="G2:G33" si="2">$R$8*$R$1^2*(SQRT((SQRT(5)*E2)^2+1)-1)</f>
        <v>3.2113901151653324E-21</v>
      </c>
      <c r="H2">
        <f t="shared" ref="H2:H33" si="3">$R$8*$R$1^2*(SQRT((SQRT(5)*F2)^2+1)-1)</f>
        <v>3.2113901151653324E-21</v>
      </c>
      <c r="I2">
        <f t="shared" ref="I2:I33" si="4">1/(4*PI()*$R$6)*$R$15*$R$9^2/G2</f>
        <v>3.5920231887226822E-5</v>
      </c>
      <c r="J2">
        <f t="shared" ref="J2:J33" si="5">1/(4*PI()*$R$6)*$R$15*$R$9^2/H2</f>
        <v>3.5920231887226822E-5</v>
      </c>
      <c r="M2">
        <f>SQRT(5)*$R$16/E2</f>
        <v>9.3979058671455131E-7</v>
      </c>
      <c r="N2">
        <f>SQRT(5)*$R$16/F2</f>
        <v>9.3979058772345808E-7</v>
      </c>
      <c r="O2">
        <f>$R$15*$R$8/((4/3)*PI()*MAX($I2,$K2,$M2,0.00000000000001)^2*MAX($J2,$L2,$N2,0.00000000000001))</f>
        <v>1.7140328399144125E-10</v>
      </c>
      <c r="P2">
        <f>O2/Sheet1!$G$10</f>
        <v>6.8561313596576495E-28</v>
      </c>
      <c r="Q2" t="s">
        <v>8</v>
      </c>
      <c r="R2">
        <f>6.62607015E-34/(2*PI())</f>
        <v>1.0545718176461565E-34</v>
      </c>
      <c r="S2" t="s">
        <v>9</v>
      </c>
    </row>
    <row r="3" spans="1:19" x14ac:dyDescent="0.25">
      <c r="A3">
        <f>A2*(10^0.1)</f>
        <v>1.2589254117941673</v>
      </c>
      <c r="B3">
        <f t="shared" ref="B3:B66" si="6">1+$R$3*A3/($R$5*$R$1^2)</f>
        <v>1.000000001351512</v>
      </c>
      <c r="C3">
        <f t="shared" ref="C3:C66" si="7">SQRT(1-B3^-2)</f>
        <v>5.1990614795642403E-5</v>
      </c>
      <c r="D3">
        <f t="shared" ref="D3:D66" si="8">B3*C3</f>
        <v>5.1990614865908346E-5</v>
      </c>
      <c r="E3">
        <f t="shared" si="0"/>
        <v>5.1990614865908349E-7</v>
      </c>
      <c r="F3">
        <f t="shared" si="1"/>
        <v>5.1990614795642402E-7</v>
      </c>
      <c r="G3">
        <f t="shared" si="2"/>
        <v>4.0427921879914275E-21</v>
      </c>
      <c r="H3">
        <f t="shared" si="3"/>
        <v>4.0427921879914275E-21</v>
      </c>
      <c r="I3">
        <f t="shared" si="4"/>
        <v>2.8533219679144039E-5</v>
      </c>
      <c r="J3">
        <f t="shared" si="5"/>
        <v>2.8533219679144039E-5</v>
      </c>
      <c r="M3">
        <f t="shared" ref="M3:M66" si="9">SQRT(5)*$R$16/E3</f>
        <v>8.3758923817723515E-7</v>
      </c>
      <c r="N3">
        <f t="shared" ref="N3:N66" si="10">SQRT(5)*$R$16/F3</f>
        <v>8.3758923930924714E-7</v>
      </c>
      <c r="O3">
        <f t="shared" ref="O3:O66" si="11">$R$15*$R$8/((4/3)*PI()*MAX($I3,$K3,$M3,0.00000000000001)^2*MAX($J3,$L3,$N3,0.00000000000001))</f>
        <v>3.4196699590724773E-10</v>
      </c>
      <c r="P3">
        <f>O3/Sheet1!$G$10</f>
        <v>1.3678679836289909E-27</v>
      </c>
      <c r="Q3" t="s">
        <v>10</v>
      </c>
      <c r="R3">
        <v>1.6021766339999999E-19</v>
      </c>
      <c r="S3" t="s">
        <v>11</v>
      </c>
    </row>
    <row r="4" spans="1:19" x14ac:dyDescent="0.25">
      <c r="A4">
        <f t="shared" ref="A4:A67" si="12">A3*(10^0.1)</f>
        <v>1.5848931924611136</v>
      </c>
      <c r="B4">
        <f t="shared" si="6"/>
        <v>1.0000000017014528</v>
      </c>
      <c r="C4">
        <f t="shared" si="7"/>
        <v>5.8334428195775611E-5</v>
      </c>
      <c r="D4">
        <f t="shared" si="8"/>
        <v>5.8334428295028885E-5</v>
      </c>
      <c r="E4">
        <f t="shared" si="0"/>
        <v>5.8334428295028891E-7</v>
      </c>
      <c r="F4">
        <f t="shared" si="1"/>
        <v>5.8334428195775614E-7</v>
      </c>
      <c r="G4">
        <f t="shared" si="2"/>
        <v>5.0893494298236367E-21</v>
      </c>
      <c r="H4">
        <f t="shared" si="3"/>
        <v>5.0893494298236367E-21</v>
      </c>
      <c r="I4">
        <f t="shared" si="4"/>
        <v>2.2665741310885816E-5</v>
      </c>
      <c r="J4">
        <f t="shared" si="5"/>
        <v>2.2665741310885816E-5</v>
      </c>
      <c r="M4">
        <f t="shared" si="9"/>
        <v>7.4650220754135954E-7</v>
      </c>
      <c r="N4">
        <f t="shared" si="10"/>
        <v>7.4650220881149783E-7</v>
      </c>
      <c r="O4">
        <f t="shared" si="11"/>
        <v>6.8222361786833089E-10</v>
      </c>
      <c r="P4">
        <f>O4/Sheet1!$G$10</f>
        <v>2.7288944714733234E-27</v>
      </c>
      <c r="Q4" t="s">
        <v>12</v>
      </c>
      <c r="R4">
        <v>1.3806490000000001E-23</v>
      </c>
      <c r="S4" t="s">
        <v>13</v>
      </c>
    </row>
    <row r="5" spans="1:19" x14ac:dyDescent="0.25">
      <c r="A5">
        <f t="shared" si="12"/>
        <v>1.99526231496888</v>
      </c>
      <c r="B5">
        <f t="shared" si="6"/>
        <v>1.0000000021420021</v>
      </c>
      <c r="C5">
        <f t="shared" si="7"/>
        <v>6.5452305249279002E-5</v>
      </c>
      <c r="D5">
        <f t="shared" si="8"/>
        <v>6.5452305389477984E-5</v>
      </c>
      <c r="E5">
        <f t="shared" si="0"/>
        <v>6.545230538947799E-7</v>
      </c>
      <c r="F5">
        <f t="shared" si="1"/>
        <v>6.5452305249279002E-7</v>
      </c>
      <c r="G5">
        <f t="shared" si="2"/>
        <v>6.4068428104042854E-21</v>
      </c>
      <c r="H5">
        <f t="shared" si="3"/>
        <v>6.4068428104042854E-21</v>
      </c>
      <c r="I5">
        <f t="shared" si="4"/>
        <v>1.8004792848945784E-5</v>
      </c>
      <c r="J5">
        <f t="shared" si="5"/>
        <v>1.8004792848945784E-5</v>
      </c>
      <c r="M5">
        <f t="shared" si="9"/>
        <v>6.6532078952413375E-7</v>
      </c>
      <c r="N5">
        <f t="shared" si="10"/>
        <v>6.6532079094925239E-7</v>
      </c>
      <c r="O5">
        <f t="shared" si="11"/>
        <v>1.3610439403704955E-9</v>
      </c>
      <c r="P5">
        <f>O5/Sheet1!$G$10</f>
        <v>5.4441757614819821E-27</v>
      </c>
      <c r="Q5" t="s">
        <v>14</v>
      </c>
      <c r="R5">
        <v>1.6605390666E-27</v>
      </c>
      <c r="S5" t="s">
        <v>15</v>
      </c>
    </row>
    <row r="6" spans="1:19" x14ac:dyDescent="0.25">
      <c r="A6">
        <f t="shared" si="12"/>
        <v>2.5118864315095806</v>
      </c>
      <c r="B6">
        <f t="shared" si="6"/>
        <v>1.0000000026966209</v>
      </c>
      <c r="C6">
        <f t="shared" si="7"/>
        <v>7.3438694522120259E-5</v>
      </c>
      <c r="D6">
        <f t="shared" si="8"/>
        <v>7.3438694720156576E-5</v>
      </c>
      <c r="E6">
        <f t="shared" si="0"/>
        <v>7.3438694720156577E-7</v>
      </c>
      <c r="F6">
        <f t="shared" si="1"/>
        <v>7.3438694522120264E-7</v>
      </c>
      <c r="G6">
        <f t="shared" si="2"/>
        <v>8.0643344827476823E-21</v>
      </c>
      <c r="H6">
        <f t="shared" si="3"/>
        <v>8.0643344827476823E-21</v>
      </c>
      <c r="I6">
        <f t="shared" si="4"/>
        <v>1.4304203014379852E-5</v>
      </c>
      <c r="J6">
        <f t="shared" si="5"/>
        <v>1.4304203014379852E-5</v>
      </c>
      <c r="M6">
        <f t="shared" si="9"/>
        <v>5.9296777623622455E-7</v>
      </c>
      <c r="N6">
        <f t="shared" si="10"/>
        <v>5.9296777783523386E-7</v>
      </c>
      <c r="O6">
        <f t="shared" si="11"/>
        <v>2.7142230703775844E-9</v>
      </c>
      <c r="P6">
        <f>O6/Sheet1!$G$10</f>
        <v>1.0856892281510337E-26</v>
      </c>
      <c r="Q6" t="s">
        <v>32</v>
      </c>
      <c r="R6">
        <v>8.8541878128000006E-12</v>
      </c>
    </row>
    <row r="7" spans="1:19" x14ac:dyDescent="0.25">
      <c r="A7">
        <f t="shared" si="12"/>
        <v>3.16227766016838</v>
      </c>
      <c r="B7">
        <f t="shared" si="6"/>
        <v>1.0000000033948446</v>
      </c>
      <c r="C7">
        <f t="shared" si="7"/>
        <v>8.2399570722613681E-5</v>
      </c>
      <c r="D7">
        <f t="shared" si="8"/>
        <v>8.2399571002347423E-5</v>
      </c>
      <c r="E7">
        <f t="shared" si="0"/>
        <v>8.2399571002347422E-7</v>
      </c>
      <c r="F7">
        <f t="shared" si="1"/>
        <v>8.2399570722613679E-7</v>
      </c>
      <c r="G7">
        <f t="shared" si="2"/>
        <v>1.0152136493103309E-20</v>
      </c>
      <c r="H7">
        <f t="shared" si="3"/>
        <v>1.0152136493103309E-20</v>
      </c>
      <c r="I7">
        <f t="shared" si="4"/>
        <v>1.1362522331673789E-5</v>
      </c>
      <c r="J7">
        <f t="shared" si="5"/>
        <v>1.1362522331673789E-5</v>
      </c>
      <c r="M7">
        <f t="shared" si="9"/>
        <v>5.2848308514448016E-7</v>
      </c>
      <c r="N7">
        <f t="shared" si="10"/>
        <v>5.2848308693859811E-7</v>
      </c>
      <c r="O7">
        <f t="shared" si="11"/>
        <v>5.4151723562979633E-9</v>
      </c>
      <c r="P7">
        <f>O7/Sheet1!$G$10</f>
        <v>2.1660689425191854E-26</v>
      </c>
    </row>
    <row r="8" spans="1:19" x14ac:dyDescent="0.25">
      <c r="A8">
        <f t="shared" si="12"/>
        <v>3.9810717055349736</v>
      </c>
      <c r="B8">
        <f t="shared" si="6"/>
        <v>1.0000000042738562</v>
      </c>
      <c r="C8">
        <f t="shared" si="7"/>
        <v>9.2453838236762842E-5</v>
      </c>
      <c r="D8">
        <f t="shared" si="8"/>
        <v>9.2453838631897248E-5</v>
      </c>
      <c r="E8">
        <f t="shared" si="0"/>
        <v>9.245383863189725E-7</v>
      </c>
      <c r="F8">
        <f t="shared" si="1"/>
        <v>9.2453838236762839E-7</v>
      </c>
      <c r="G8">
        <f t="shared" si="2"/>
        <v>1.2781810780955813E-20</v>
      </c>
      <c r="H8">
        <f t="shared" si="3"/>
        <v>1.2781810780955813E-20</v>
      </c>
      <c r="I8">
        <f t="shared" si="4"/>
        <v>9.0248462908680863E-6</v>
      </c>
      <c r="J8">
        <f t="shared" si="5"/>
        <v>9.0248462908680863E-6</v>
      </c>
      <c r="M8">
        <f t="shared" si="9"/>
        <v>4.7101104878168094E-7</v>
      </c>
      <c r="N8">
        <f t="shared" si="10"/>
        <v>4.710110507947144E-7</v>
      </c>
      <c r="O8">
        <f t="shared" si="11"/>
        <v>1.080729713094658E-8</v>
      </c>
      <c r="P8">
        <f>O8/Sheet1!$G$10</f>
        <v>4.3229188523786319E-26</v>
      </c>
      <c r="Q8" t="s">
        <v>39</v>
      </c>
      <c r="R8">
        <f>40.078*$R$5</f>
        <v>6.6551084711194809E-26</v>
      </c>
      <c r="S8" t="s">
        <v>15</v>
      </c>
    </row>
    <row r="9" spans="1:19" x14ac:dyDescent="0.25">
      <c r="A9">
        <f t="shared" si="12"/>
        <v>5.0118723362727247</v>
      </c>
      <c r="B9">
        <f t="shared" si="6"/>
        <v>1.0000000053804661</v>
      </c>
      <c r="C9">
        <f t="shared" si="7"/>
        <v>1.0373491232144145E-4</v>
      </c>
      <c r="D9">
        <f t="shared" si="8"/>
        <v>1.0373491287958363E-4</v>
      </c>
      <c r="E9">
        <f t="shared" si="0"/>
        <v>1.0373491287958363E-6</v>
      </c>
      <c r="F9">
        <f t="shared" si="1"/>
        <v>1.0373491232144145E-6</v>
      </c>
      <c r="G9">
        <f t="shared" si="2"/>
        <v>1.6091481652333815E-20</v>
      </c>
      <c r="H9">
        <f t="shared" si="3"/>
        <v>1.6091481652333815E-20</v>
      </c>
      <c r="I9">
        <f t="shared" si="4"/>
        <v>7.1686299689100739E-6</v>
      </c>
      <c r="J9">
        <f t="shared" si="5"/>
        <v>7.1686299689100739E-6</v>
      </c>
      <c r="M9">
        <f t="shared" si="9"/>
        <v>4.1978904005493007E-7</v>
      </c>
      <c r="N9">
        <f t="shared" si="10"/>
        <v>4.1978904231359076E-7</v>
      </c>
      <c r="O9">
        <f t="shared" si="11"/>
        <v>2.1563936432349766E-8</v>
      </c>
      <c r="P9">
        <f>O9/Sheet1!$G$10</f>
        <v>8.6255745729399063E-26</v>
      </c>
      <c r="Q9" t="s">
        <v>38</v>
      </c>
      <c r="R9">
        <f>1*$R$3</f>
        <v>1.6021766339999999E-19</v>
      </c>
      <c r="S9" t="s">
        <v>11</v>
      </c>
    </row>
    <row r="10" spans="1:19" x14ac:dyDescent="0.25">
      <c r="A10">
        <f t="shared" si="12"/>
        <v>6.3095734448019352</v>
      </c>
      <c r="B10">
        <f t="shared" si="6"/>
        <v>1.0000000067736055</v>
      </c>
      <c r="C10">
        <f t="shared" si="7"/>
        <v>1.1639248552454722E-4</v>
      </c>
      <c r="D10">
        <f t="shared" si="8"/>
        <v>1.16392486312944E-4</v>
      </c>
      <c r="E10">
        <f t="shared" si="0"/>
        <v>1.16392486312944E-6</v>
      </c>
      <c r="F10">
        <f t="shared" si="1"/>
        <v>1.1639248552454723E-6</v>
      </c>
      <c r="G10">
        <f t="shared" si="2"/>
        <v>2.0257788844754679E-20</v>
      </c>
      <c r="H10">
        <f t="shared" si="3"/>
        <v>2.0257788844754679E-20</v>
      </c>
      <c r="I10">
        <f t="shared" si="4"/>
        <v>5.6942975613528127E-6</v>
      </c>
      <c r="J10">
        <f t="shared" si="5"/>
        <v>5.6942975613528127E-6</v>
      </c>
      <c r="M10">
        <f t="shared" si="9"/>
        <v>3.7413737671019557E-7</v>
      </c>
      <c r="N10">
        <f t="shared" si="10"/>
        <v>3.7413737924445451E-7</v>
      </c>
      <c r="O10">
        <f t="shared" si="11"/>
        <v>4.3024522562227552E-8</v>
      </c>
      <c r="P10">
        <f>O10/Sheet1!$G$10</f>
        <v>1.7209809024891021E-25</v>
      </c>
      <c r="Q10" t="s">
        <v>65</v>
      </c>
      <c r="R10">
        <f>20*$R$3</f>
        <v>3.2043532679999999E-18</v>
      </c>
      <c r="S10" t="s">
        <v>11</v>
      </c>
    </row>
    <row r="11" spans="1:19" x14ac:dyDescent="0.25">
      <c r="A11">
        <f t="shared" si="12"/>
        <v>7.9432823472428185</v>
      </c>
      <c r="B11">
        <f t="shared" si="6"/>
        <v>1.0000000085274638</v>
      </c>
      <c r="C11">
        <f t="shared" si="7"/>
        <v>1.3059451504278917E-4</v>
      </c>
      <c r="D11">
        <f t="shared" si="8"/>
        <v>1.3059451615642917E-4</v>
      </c>
      <c r="E11">
        <f t="shared" si="0"/>
        <v>1.3059451615642917E-6</v>
      </c>
      <c r="F11">
        <f t="shared" si="1"/>
        <v>1.3059451504278918E-6</v>
      </c>
      <c r="G11">
        <f t="shared" si="2"/>
        <v>2.550252811886051E-20</v>
      </c>
      <c r="H11">
        <f t="shared" si="3"/>
        <v>2.550252811886051E-20</v>
      </c>
      <c r="I11">
        <f t="shared" si="4"/>
        <v>4.5232330331900039E-6</v>
      </c>
      <c r="J11">
        <f t="shared" si="5"/>
        <v>4.5232330331900039E-6</v>
      </c>
      <c r="M11">
        <f t="shared" si="9"/>
        <v>3.3345029163200739E-7</v>
      </c>
      <c r="N11">
        <f t="shared" si="10"/>
        <v>3.3345029447549271E-7</v>
      </c>
      <c r="O11">
        <f t="shared" si="11"/>
        <v>8.5839987358695053E-8</v>
      </c>
      <c r="P11">
        <f>O11/Sheet1!$G$10</f>
        <v>3.4335994943478019E-25</v>
      </c>
    </row>
    <row r="12" spans="1:19" x14ac:dyDescent="0.25">
      <c r="A12">
        <f t="shared" si="12"/>
        <v>10.000000000000005</v>
      </c>
      <c r="B12">
        <f t="shared" si="6"/>
        <v>1.000000010735441</v>
      </c>
      <c r="C12">
        <f t="shared" si="7"/>
        <v>1.4652945689930431E-4</v>
      </c>
      <c r="D12">
        <f t="shared" si="8"/>
        <v>1.4652945847236265E-4</v>
      </c>
      <c r="E12">
        <f t="shared" si="0"/>
        <v>1.4652945847236264E-6</v>
      </c>
      <c r="F12">
        <f t="shared" si="1"/>
        <v>1.4652945689930432E-6</v>
      </c>
      <c r="G12">
        <f t="shared" si="2"/>
        <v>3.2105932441690135E-20</v>
      </c>
      <c r="H12">
        <f t="shared" si="3"/>
        <v>3.2105932441690135E-20</v>
      </c>
      <c r="I12">
        <f t="shared" si="4"/>
        <v>3.5929147308395158E-6</v>
      </c>
      <c r="J12">
        <f t="shared" si="5"/>
        <v>3.5929147308395158E-6</v>
      </c>
      <c r="M12">
        <f t="shared" si="9"/>
        <v>2.9718788257253881E-7</v>
      </c>
      <c r="N12">
        <f t="shared" si="10"/>
        <v>2.9718788576298174E-7</v>
      </c>
      <c r="O12">
        <f t="shared" si="11"/>
        <v>1.712757201534682E-7</v>
      </c>
      <c r="P12">
        <f>O12/Sheet1!$G$10</f>
        <v>6.8510288061387285E-25</v>
      </c>
      <c r="Q12" t="s">
        <v>70</v>
      </c>
      <c r="R12">
        <v>0.01</v>
      </c>
    </row>
    <row r="13" spans="1:19" x14ac:dyDescent="0.25">
      <c r="A13">
        <f t="shared" si="12"/>
        <v>12.58925411794168</v>
      </c>
      <c r="B13">
        <f t="shared" si="6"/>
        <v>1.0000000135151195</v>
      </c>
      <c r="C13">
        <f t="shared" si="7"/>
        <v>1.6440875396678113E-4</v>
      </c>
      <c r="D13">
        <f t="shared" si="8"/>
        <v>1.6440875618878507E-4</v>
      </c>
      <c r="E13">
        <f t="shared" si="0"/>
        <v>1.6440875618878508E-6</v>
      </c>
      <c r="F13">
        <f t="shared" si="1"/>
        <v>1.6440875396678112E-6</v>
      </c>
      <c r="G13">
        <f t="shared" si="2"/>
        <v>4.0419953169951087E-20</v>
      </c>
      <c r="H13">
        <f t="shared" si="3"/>
        <v>4.0419953169951087E-20</v>
      </c>
      <c r="I13">
        <f t="shared" si="4"/>
        <v>2.8538844944244742E-6</v>
      </c>
      <c r="J13">
        <f t="shared" si="5"/>
        <v>2.8538844944244742E-6</v>
      </c>
      <c r="M13">
        <f t="shared" si="9"/>
        <v>2.6486897965397234E-7</v>
      </c>
      <c r="N13">
        <f t="shared" si="10"/>
        <v>2.6486898323370823E-7</v>
      </c>
      <c r="O13">
        <f t="shared" si="11"/>
        <v>3.4176482137637631E-7</v>
      </c>
      <c r="P13">
        <f>O13/Sheet1!$G$10</f>
        <v>1.3670592855055053E-24</v>
      </c>
      <c r="Q13" t="s">
        <v>63</v>
      </c>
      <c r="R13">
        <v>0.01</v>
      </c>
    </row>
    <row r="14" spans="1:19" x14ac:dyDescent="0.25">
      <c r="A14">
        <f t="shared" si="12"/>
        <v>15.848931924611145</v>
      </c>
      <c r="B14">
        <f t="shared" si="6"/>
        <v>1.0000000170145273</v>
      </c>
      <c r="C14">
        <f t="shared" si="7"/>
        <v>1.8446965549112238E-4</v>
      </c>
      <c r="D14">
        <f t="shared" si="8"/>
        <v>1.8446965862978638E-4</v>
      </c>
      <c r="E14">
        <f t="shared" si="0"/>
        <v>1.8446965862978638E-6</v>
      </c>
      <c r="F14">
        <f t="shared" si="1"/>
        <v>1.844696554911224E-6</v>
      </c>
      <c r="G14">
        <f t="shared" si="2"/>
        <v>5.0885525588273178E-20</v>
      </c>
      <c r="H14">
        <f t="shared" si="3"/>
        <v>5.0885525588273178E-20</v>
      </c>
      <c r="I14">
        <f t="shared" si="4"/>
        <v>2.2669290782302668E-6</v>
      </c>
      <c r="J14">
        <f t="shared" si="5"/>
        <v>2.2669290782302668E-6</v>
      </c>
      <c r="M14">
        <f t="shared" si="9"/>
        <v>2.3606472642363691E-7</v>
      </c>
      <c r="N14">
        <f t="shared" si="10"/>
        <v>2.3606473044016662E-7</v>
      </c>
      <c r="O14">
        <f t="shared" si="11"/>
        <v>6.8190320809635008E-7</v>
      </c>
      <c r="P14">
        <f>O14/Sheet1!$G$10</f>
        <v>2.7276128323854003E-24</v>
      </c>
    </row>
    <row r="15" spans="1:19" x14ac:dyDescent="0.25">
      <c r="A15">
        <f t="shared" si="12"/>
        <v>19.952623149688812</v>
      </c>
      <c r="B15">
        <f t="shared" si="6"/>
        <v>1.0000000214200209</v>
      </c>
      <c r="C15">
        <f t="shared" si="7"/>
        <v>2.0697835706416168E-4</v>
      </c>
      <c r="D15">
        <f t="shared" si="8"/>
        <v>2.0697836149764242E-4</v>
      </c>
      <c r="E15">
        <f t="shared" si="0"/>
        <v>2.0697836149764241E-6</v>
      </c>
      <c r="F15">
        <f t="shared" si="1"/>
        <v>2.0697835706416168E-6</v>
      </c>
      <c r="G15">
        <f t="shared" si="2"/>
        <v>6.4060459394079668E-20</v>
      </c>
      <c r="H15">
        <f t="shared" si="3"/>
        <v>6.4060459394079668E-20</v>
      </c>
      <c r="I15">
        <f t="shared" si="4"/>
        <v>1.8007032529608669E-6</v>
      </c>
      <c r="J15">
        <f t="shared" si="5"/>
        <v>1.8007032529608669E-6</v>
      </c>
      <c r="M15">
        <f t="shared" si="9"/>
        <v>2.1039290862488652E-7</v>
      </c>
      <c r="N15">
        <f t="shared" si="10"/>
        <v>2.1039291313150703E-7</v>
      </c>
      <c r="O15">
        <f t="shared" si="11"/>
        <v>1.3605361513170191E-6</v>
      </c>
      <c r="P15">
        <f>O15/Sheet1!$G$10</f>
        <v>5.4421446052680767E-24</v>
      </c>
      <c r="Q15" t="s">
        <v>20</v>
      </c>
      <c r="R15">
        <v>500</v>
      </c>
    </row>
    <row r="16" spans="1:19" x14ac:dyDescent="0.25">
      <c r="A16">
        <f t="shared" si="12"/>
        <v>25.118864315095824</v>
      </c>
      <c r="B16">
        <f t="shared" si="6"/>
        <v>1.0000000269662086</v>
      </c>
      <c r="C16">
        <f t="shared" si="7"/>
        <v>2.3223353543022006E-4</v>
      </c>
      <c r="D16">
        <f t="shared" si="8"/>
        <v>2.3223354169267803E-4</v>
      </c>
      <c r="E16">
        <f t="shared" si="0"/>
        <v>2.3223354169267802E-6</v>
      </c>
      <c r="F16">
        <f t="shared" si="1"/>
        <v>2.3223353543022005E-6</v>
      </c>
      <c r="G16">
        <f t="shared" si="2"/>
        <v>8.0646001064131227E-20</v>
      </c>
      <c r="H16">
        <f t="shared" si="3"/>
        <v>8.0646001064131227E-20</v>
      </c>
      <c r="I16">
        <f t="shared" si="4"/>
        <v>1.4303731876966248E-6</v>
      </c>
      <c r="J16">
        <f t="shared" si="5"/>
        <v>1.4303731876966248E-6</v>
      </c>
      <c r="M16">
        <f t="shared" si="9"/>
        <v>1.8751287682435228E-7</v>
      </c>
      <c r="N16">
        <f t="shared" si="10"/>
        <v>1.8751288188086364E-7</v>
      </c>
      <c r="O16">
        <f t="shared" si="11"/>
        <v>2.7144912830725114E-6</v>
      </c>
      <c r="P16">
        <f>O16/Sheet1!$G$10</f>
        <v>1.0857965132290046E-23</v>
      </c>
      <c r="Q16" t="s">
        <v>75</v>
      </c>
      <c r="R16">
        <f>1.94747118317007E-13*(R15/500)^(1/3)</f>
        <v>1.94747118317007E-13</v>
      </c>
      <c r="S16" t="s">
        <v>1</v>
      </c>
    </row>
    <row r="17" spans="1:19" x14ac:dyDescent="0.25">
      <c r="A17">
        <f t="shared" si="12"/>
        <v>31.622776601683825</v>
      </c>
      <c r="B17">
        <f t="shared" si="6"/>
        <v>1.0000000339484454</v>
      </c>
      <c r="C17">
        <f t="shared" si="7"/>
        <v>2.6057031147780368E-4</v>
      </c>
      <c r="D17">
        <f t="shared" si="8"/>
        <v>2.6057032032376069E-4</v>
      </c>
      <c r="E17">
        <f t="shared" si="0"/>
        <v>2.6057032032376069E-6</v>
      </c>
      <c r="F17">
        <f t="shared" si="1"/>
        <v>2.605703114778037E-6</v>
      </c>
      <c r="G17">
        <f t="shared" si="2"/>
        <v>1.0152800552266907E-19</v>
      </c>
      <c r="H17">
        <f t="shared" si="3"/>
        <v>1.0152800552266907E-19</v>
      </c>
      <c r="I17">
        <f t="shared" si="4"/>
        <v>1.1361779148840925E-6</v>
      </c>
      <c r="J17">
        <f t="shared" si="5"/>
        <v>1.1361779148840925E-6</v>
      </c>
      <c r="M17">
        <f t="shared" si="9"/>
        <v>1.6712102684524851E-7</v>
      </c>
      <c r="N17">
        <f t="shared" si="10"/>
        <v>1.6712103251874756E-7</v>
      </c>
      <c r="O17">
        <f t="shared" si="11"/>
        <v>5.4162350577451098E-6</v>
      </c>
      <c r="P17">
        <f>O17/Sheet1!$G$10</f>
        <v>2.1664940230980439E-23</v>
      </c>
      <c r="Q17" t="s">
        <v>83</v>
      </c>
      <c r="R17">
        <f>R16/Sheet1!C4</f>
        <v>9.030525559539863E-5</v>
      </c>
      <c r="S17" t="s">
        <v>1</v>
      </c>
    </row>
    <row r="18" spans="1:19" x14ac:dyDescent="0.25">
      <c r="A18">
        <f t="shared" si="12"/>
        <v>39.81071705534977</v>
      </c>
      <c r="B18">
        <f t="shared" si="6"/>
        <v>1.0000000427385605</v>
      </c>
      <c r="C18">
        <f t="shared" si="7"/>
        <v>2.923646958607639E-4</v>
      </c>
      <c r="D18">
        <f t="shared" si="8"/>
        <v>2.9236470835601011E-4</v>
      </c>
      <c r="E18">
        <f t="shared" si="0"/>
        <v>2.923647083560101E-6</v>
      </c>
      <c r="F18">
        <f t="shared" si="1"/>
        <v>2.9236469586076391E-6</v>
      </c>
      <c r="G18">
        <f t="shared" si="2"/>
        <v>1.2781545157290374E-19</v>
      </c>
      <c r="H18">
        <f t="shared" si="3"/>
        <v>1.2781545157290374E-19</v>
      </c>
      <c r="I18">
        <f t="shared" si="4"/>
        <v>9.0250338435248496E-7</v>
      </c>
      <c r="J18">
        <f t="shared" si="5"/>
        <v>9.0250338435248496E-7</v>
      </c>
      <c r="M18">
        <f t="shared" si="9"/>
        <v>1.4894677180008901E-7</v>
      </c>
      <c r="N18">
        <f t="shared" si="10"/>
        <v>1.4894677816585959E-7</v>
      </c>
      <c r="O18">
        <f t="shared" si="11"/>
        <v>1.0806623373306812E-5</v>
      </c>
      <c r="P18">
        <f>O18/Sheet1!$G$10</f>
        <v>4.322649349322725E-23</v>
      </c>
    </row>
    <row r="19" spans="1:19" x14ac:dyDescent="0.25">
      <c r="A19">
        <f t="shared" si="12"/>
        <v>50.118723362727287</v>
      </c>
      <c r="B19">
        <f t="shared" si="6"/>
        <v>1.0000000538046598</v>
      </c>
      <c r="C19">
        <f t="shared" si="7"/>
        <v>3.2803858159902172E-4</v>
      </c>
      <c r="D19">
        <f t="shared" si="8"/>
        <v>3.28038599249026E-4</v>
      </c>
      <c r="E19">
        <f t="shared" si="0"/>
        <v>3.2803859924902601E-6</v>
      </c>
      <c r="F19">
        <f t="shared" si="1"/>
        <v>3.2803858159902174E-6</v>
      </c>
      <c r="G19">
        <f t="shared" si="2"/>
        <v>1.6091216028668376E-19</v>
      </c>
      <c r="H19">
        <f t="shared" si="3"/>
        <v>1.6091216028668376E-19</v>
      </c>
      <c r="I19">
        <f t="shared" si="4"/>
        <v>7.1687483041412408E-7</v>
      </c>
      <c r="J19">
        <f t="shared" si="5"/>
        <v>7.1687483041412408E-7</v>
      </c>
      <c r="M19">
        <f t="shared" si="9"/>
        <v>1.327489496589524E-7</v>
      </c>
      <c r="N19">
        <f t="shared" si="10"/>
        <v>1.3274895680146447E-7</v>
      </c>
      <c r="O19">
        <f t="shared" si="11"/>
        <v>2.1562868575937937E-5</v>
      </c>
      <c r="P19">
        <f>O19/Sheet1!$G$10</f>
        <v>8.6251474303751749E-23</v>
      </c>
    </row>
    <row r="20" spans="1:19" x14ac:dyDescent="0.25">
      <c r="A20">
        <f t="shared" si="12"/>
        <v>63.0957344480194</v>
      </c>
      <c r="B20">
        <f t="shared" si="6"/>
        <v>1.0000000677360537</v>
      </c>
      <c r="C20">
        <f t="shared" si="7"/>
        <v>3.6806533883831732E-4</v>
      </c>
      <c r="D20">
        <f t="shared" si="8"/>
        <v>3.6806536376961084E-4</v>
      </c>
      <c r="E20">
        <f t="shared" si="0"/>
        <v>3.6806536376961086E-6</v>
      </c>
      <c r="F20">
        <f t="shared" si="1"/>
        <v>3.6806533883831732E-6</v>
      </c>
      <c r="G20">
        <f t="shared" si="2"/>
        <v>2.0257523221089238E-19</v>
      </c>
      <c r="H20">
        <f t="shared" si="3"/>
        <v>2.0257523221089238E-19</v>
      </c>
      <c r="I20">
        <f t="shared" si="4"/>
        <v>5.694372226955999E-7</v>
      </c>
      <c r="J20">
        <f t="shared" si="5"/>
        <v>5.694372226955999E-7</v>
      </c>
      <c r="M20">
        <f t="shared" si="9"/>
        <v>1.1831262537694297E-7</v>
      </c>
      <c r="N20">
        <f t="shared" si="10"/>
        <v>1.1831263339097332E-7</v>
      </c>
      <c r="O20">
        <f t="shared" si="11"/>
        <v>4.3022830149256197E-5</v>
      </c>
      <c r="P20">
        <f>O20/Sheet1!$G$10</f>
        <v>1.7209132059702478E-22</v>
      </c>
    </row>
    <row r="21" spans="1:19" x14ac:dyDescent="0.25">
      <c r="A21">
        <f t="shared" si="12"/>
        <v>79.432823472428254</v>
      </c>
      <c r="B21">
        <f t="shared" si="6"/>
        <v>1.0000000852746391</v>
      </c>
      <c r="C21">
        <f t="shared" si="7"/>
        <v>4.1297609676006465E-4</v>
      </c>
      <c r="D21">
        <f t="shared" si="8"/>
        <v>4.1297613197645229E-4</v>
      </c>
      <c r="E21">
        <f t="shared" si="0"/>
        <v>4.1297613197645233E-6</v>
      </c>
      <c r="F21">
        <f t="shared" si="1"/>
        <v>4.1297609676006465E-6</v>
      </c>
      <c r="G21">
        <f t="shared" si="2"/>
        <v>2.550279374252595E-19</v>
      </c>
      <c r="H21">
        <f t="shared" si="3"/>
        <v>2.550279374252595E-19</v>
      </c>
      <c r="I21">
        <f t="shared" si="4"/>
        <v>4.5231859215774468E-7</v>
      </c>
      <c r="J21">
        <f t="shared" si="5"/>
        <v>4.5231859215774468E-7</v>
      </c>
      <c r="M21">
        <f t="shared" si="9"/>
        <v>1.0544623799320496E-7</v>
      </c>
      <c r="N21">
        <f t="shared" si="10"/>
        <v>1.0544624698509487E-7</v>
      </c>
      <c r="O21">
        <f t="shared" si="11"/>
        <v>8.5842669606839061E-5</v>
      </c>
      <c r="P21">
        <f>O21/Sheet1!$G$10</f>
        <v>3.4337067842735622E-22</v>
      </c>
    </row>
    <row r="22" spans="1:19" x14ac:dyDescent="0.25">
      <c r="A22">
        <f t="shared" si="12"/>
        <v>100.00000000000014</v>
      </c>
      <c r="B22">
        <f t="shared" si="6"/>
        <v>1.0000001073544103</v>
      </c>
      <c r="C22">
        <f t="shared" si="7"/>
        <v>4.6336679420599318E-4</v>
      </c>
      <c r="D22">
        <f t="shared" si="8"/>
        <v>4.6336684395046208E-4</v>
      </c>
      <c r="E22">
        <f t="shared" si="0"/>
        <v>4.6336684395046213E-6</v>
      </c>
      <c r="F22">
        <f t="shared" si="1"/>
        <v>4.633667942059932E-6</v>
      </c>
      <c r="G22">
        <f t="shared" si="2"/>
        <v>3.2105932441690131E-19</v>
      </c>
      <c r="H22">
        <f t="shared" si="3"/>
        <v>3.2105932441690131E-19</v>
      </c>
      <c r="I22">
        <f t="shared" si="4"/>
        <v>3.5929147308395159E-7</v>
      </c>
      <c r="J22">
        <f t="shared" si="5"/>
        <v>3.5929147308395159E-7</v>
      </c>
      <c r="M22">
        <f t="shared" si="9"/>
        <v>9.3979057989219728E-8</v>
      </c>
      <c r="N22">
        <f t="shared" si="10"/>
        <v>9.3979068078286086E-8</v>
      </c>
      <c r="O22">
        <f t="shared" si="11"/>
        <v>1.7127572015346817E-4</v>
      </c>
      <c r="P22">
        <f>O22/Sheet1!$G$10</f>
        <v>6.851028806138727E-22</v>
      </c>
    </row>
    <row r="23" spans="1:19" x14ac:dyDescent="0.25">
      <c r="A23">
        <f t="shared" si="12"/>
        <v>125.89254117941691</v>
      </c>
      <c r="B23">
        <f t="shared" si="6"/>
        <v>1.0000001351511951</v>
      </c>
      <c r="C23">
        <f t="shared" si="7"/>
        <v>5.1990608325290033E-4</v>
      </c>
      <c r="D23">
        <f t="shared" si="8"/>
        <v>5.1990615351882883E-4</v>
      </c>
      <c r="E23">
        <f t="shared" si="0"/>
        <v>5.1990615351882885E-6</v>
      </c>
      <c r="F23">
        <f t="shared" si="1"/>
        <v>5.1990608325290035E-6</v>
      </c>
      <c r="G23">
        <f t="shared" si="2"/>
        <v>4.0419156298954767E-19</v>
      </c>
      <c r="H23">
        <f t="shared" si="3"/>
        <v>4.0419156298954767E-19</v>
      </c>
      <c r="I23">
        <f t="shared" si="4"/>
        <v>2.853940759274825E-7</v>
      </c>
      <c r="J23">
        <f t="shared" si="5"/>
        <v>2.853940759274825E-7</v>
      </c>
      <c r="M23">
        <f t="shared" si="9"/>
        <v>8.375892303479945E-8</v>
      </c>
      <c r="N23">
        <f t="shared" si="10"/>
        <v>8.3758934354918003E-8</v>
      </c>
      <c r="O23">
        <f t="shared" si="11"/>
        <v>3.4174460830709594E-4</v>
      </c>
      <c r="P23">
        <f>O23/Sheet1!$G$10</f>
        <v>1.3669784332283838E-21</v>
      </c>
    </row>
    <row r="24" spans="1:19" x14ac:dyDescent="0.25">
      <c r="A24">
        <f t="shared" si="12"/>
        <v>158.48931924611159</v>
      </c>
      <c r="B24">
        <f t="shared" si="6"/>
        <v>1.0000001701452739</v>
      </c>
      <c r="C24">
        <f t="shared" si="7"/>
        <v>5.8334420440219815E-4</v>
      </c>
      <c r="D24">
        <f t="shared" si="8"/>
        <v>5.8334430365545751E-4</v>
      </c>
      <c r="E24">
        <f t="shared" si="0"/>
        <v>5.8334430365545751E-6</v>
      </c>
      <c r="F24">
        <f t="shared" si="1"/>
        <v>5.8334420440219817E-6</v>
      </c>
      <c r="G24">
        <f t="shared" si="2"/>
        <v>5.0884595905444138E-19</v>
      </c>
      <c r="H24">
        <f t="shared" si="3"/>
        <v>5.0884595905444138E-19</v>
      </c>
      <c r="I24">
        <f t="shared" si="4"/>
        <v>2.2669704959717501E-7</v>
      </c>
      <c r="J24">
        <f t="shared" si="5"/>
        <v>2.2669704959717501E-7</v>
      </c>
      <c r="M24">
        <f t="shared" si="9"/>
        <v>7.4650218104507938E-8</v>
      </c>
      <c r="N24">
        <f t="shared" si="10"/>
        <v>7.4650230805889735E-8</v>
      </c>
      <c r="O24">
        <f t="shared" si="11"/>
        <v>6.8186583349243309E-4</v>
      </c>
      <c r="P24">
        <f>O24/Sheet1!$G$10</f>
        <v>2.7274633339697324E-21</v>
      </c>
    </row>
    <row r="25" spans="1:19" x14ac:dyDescent="0.25">
      <c r="A25">
        <f t="shared" si="12"/>
        <v>199.52623149688827</v>
      </c>
      <c r="B25">
        <f t="shared" si="6"/>
        <v>1.0000002142002091</v>
      </c>
      <c r="C25">
        <f t="shared" si="7"/>
        <v>6.5452294130476519E-4</v>
      </c>
      <c r="D25">
        <f t="shared" si="8"/>
        <v>6.5452308150371606E-4</v>
      </c>
      <c r="E25">
        <f t="shared" si="0"/>
        <v>6.5452308150371603E-6</v>
      </c>
      <c r="F25">
        <f t="shared" si="1"/>
        <v>6.5452294130476519E-6</v>
      </c>
      <c r="G25">
        <f t="shared" si="2"/>
        <v>6.4059928146748785E-19</v>
      </c>
      <c r="H25">
        <f t="shared" si="3"/>
        <v>6.4059928146748785E-19</v>
      </c>
      <c r="I25">
        <f t="shared" si="4"/>
        <v>1.8007181861464718E-7</v>
      </c>
      <c r="J25">
        <f t="shared" si="5"/>
        <v>1.8007181861464718E-7</v>
      </c>
      <c r="M25">
        <f t="shared" si="9"/>
        <v>6.6532076145973133E-8</v>
      </c>
      <c r="N25">
        <f t="shared" si="10"/>
        <v>6.6532090397157747E-8</v>
      </c>
      <c r="O25">
        <f t="shared" si="11"/>
        <v>1.3605023032048518E-3</v>
      </c>
      <c r="P25">
        <f>O25/Sheet1!$G$10</f>
        <v>5.4420092128194069E-21</v>
      </c>
    </row>
    <row r="26" spans="1:19" x14ac:dyDescent="0.25">
      <c r="A26">
        <f t="shared" si="12"/>
        <v>251.18864315095843</v>
      </c>
      <c r="B26">
        <f t="shared" si="6"/>
        <v>1.0000002696620864</v>
      </c>
      <c r="C26">
        <f t="shared" si="7"/>
        <v>7.343867881484423E-4</v>
      </c>
      <c r="D26">
        <f t="shared" si="8"/>
        <v>7.3438698618471588E-4</v>
      </c>
      <c r="E26">
        <f t="shared" si="0"/>
        <v>7.3438698618471591E-6</v>
      </c>
      <c r="F26">
        <f t="shared" si="1"/>
        <v>7.3438678814844232E-6</v>
      </c>
      <c r="G26">
        <f t="shared" si="2"/>
        <v>8.0646665123294822E-19</v>
      </c>
      <c r="H26">
        <f t="shared" si="3"/>
        <v>8.0646665123294822E-19</v>
      </c>
      <c r="I26">
        <f t="shared" si="4"/>
        <v>1.4303614097462135E-7</v>
      </c>
      <c r="J26">
        <f t="shared" si="5"/>
        <v>1.4303614097462135E-7</v>
      </c>
      <c r="M26">
        <f t="shared" si="9"/>
        <v>5.9296774475996986E-8</v>
      </c>
      <c r="N26">
        <f t="shared" si="10"/>
        <v>5.9296790466088909E-8</v>
      </c>
      <c r="O26">
        <f t="shared" si="11"/>
        <v>2.7145583390069733E-3</v>
      </c>
      <c r="P26">
        <f>O26/Sheet1!$G$10</f>
        <v>1.0858233356027894E-20</v>
      </c>
    </row>
    <row r="27" spans="1:19" x14ac:dyDescent="0.25">
      <c r="A27">
        <f t="shared" si="12"/>
        <v>316.22776601683847</v>
      </c>
      <c r="B27">
        <f t="shared" si="6"/>
        <v>1.0000003394844532</v>
      </c>
      <c r="C27">
        <f t="shared" si="7"/>
        <v>8.2399548585402791E-4</v>
      </c>
      <c r="D27">
        <f t="shared" si="8"/>
        <v>8.2399576558768483E-4</v>
      </c>
      <c r="E27">
        <f t="shared" si="0"/>
        <v>8.2399576558768486E-6</v>
      </c>
      <c r="F27">
        <f t="shared" si="1"/>
        <v>8.2399548585402794E-6</v>
      </c>
      <c r="G27">
        <f t="shared" si="2"/>
        <v>1.015281383345018E-18</v>
      </c>
      <c r="H27">
        <f t="shared" si="3"/>
        <v>1.0152800552266908E-18</v>
      </c>
      <c r="I27">
        <f t="shared" si="4"/>
        <v>1.136176428617589E-7</v>
      </c>
      <c r="J27">
        <f t="shared" si="5"/>
        <v>1.1361779148840924E-7</v>
      </c>
      <c r="M27">
        <f t="shared" si="9"/>
        <v>5.2848304950746999E-8</v>
      </c>
      <c r="N27">
        <f t="shared" si="10"/>
        <v>5.2848322891924907E-8</v>
      </c>
      <c r="O27">
        <f t="shared" si="11"/>
        <v>5.4162492280338155E-3</v>
      </c>
      <c r="P27">
        <f>O27/Sheet1!$G$10</f>
        <v>2.1664996912135261E-20</v>
      </c>
    </row>
    <row r="28" spans="1:19" x14ac:dyDescent="0.25">
      <c r="A28">
        <f t="shared" si="12"/>
        <v>398.10717055349795</v>
      </c>
      <c r="B28">
        <f t="shared" si="6"/>
        <v>1.0000004273856051</v>
      </c>
      <c r="C28">
        <f t="shared" si="7"/>
        <v>9.245380805363491E-4</v>
      </c>
      <c r="D28">
        <f t="shared" si="8"/>
        <v>9.245384756706161E-4</v>
      </c>
      <c r="E28">
        <f t="shared" si="0"/>
        <v>9.245384756706161E-6</v>
      </c>
      <c r="F28">
        <f t="shared" si="1"/>
        <v>9.2453808053634917E-6</v>
      </c>
      <c r="G28">
        <f t="shared" si="2"/>
        <v>1.2781638125573277E-18</v>
      </c>
      <c r="H28">
        <f t="shared" si="3"/>
        <v>1.2781624844390005E-18</v>
      </c>
      <c r="I28">
        <f t="shared" si="4"/>
        <v>9.0249681992082666E-8</v>
      </c>
      <c r="J28">
        <f t="shared" si="5"/>
        <v>9.0249775769093126E-8</v>
      </c>
      <c r="M28">
        <f t="shared" si="9"/>
        <v>4.7101100326101039E-8</v>
      </c>
      <c r="N28">
        <f t="shared" si="10"/>
        <v>4.7101120456433297E-8</v>
      </c>
      <c r="O28">
        <f t="shared" si="11"/>
        <v>1.0806847956071343E-2</v>
      </c>
      <c r="P28">
        <f>O28/Sheet1!$G$10</f>
        <v>4.3227391824285373E-20</v>
      </c>
    </row>
    <row r="29" spans="1:19" x14ac:dyDescent="0.25">
      <c r="A29">
        <f t="shared" si="12"/>
        <v>501.1872336272732</v>
      </c>
      <c r="B29">
        <f t="shared" si="6"/>
        <v>1.0000005380465988</v>
      </c>
      <c r="C29">
        <f t="shared" si="7"/>
        <v>1.0373487018568563E-3</v>
      </c>
      <c r="D29">
        <f t="shared" si="8"/>
        <v>1.0373492599987971E-3</v>
      </c>
      <c r="E29">
        <f t="shared" si="0"/>
        <v>1.0373492599987971E-5</v>
      </c>
      <c r="F29">
        <f t="shared" si="1"/>
        <v>1.0373487018568562E-5</v>
      </c>
      <c r="G29">
        <f t="shared" si="2"/>
        <v>1.6091136341568744E-18</v>
      </c>
      <c r="H29">
        <f t="shared" si="3"/>
        <v>1.6091109779202201E-18</v>
      </c>
      <c r="I29">
        <f t="shared" si="4"/>
        <v>7.1687838054724226E-8</v>
      </c>
      <c r="J29">
        <f t="shared" si="5"/>
        <v>7.1687956393276218E-8</v>
      </c>
      <c r="M29">
        <f t="shared" si="9"/>
        <v>4.1978898696040625E-8</v>
      </c>
      <c r="N29">
        <f t="shared" si="10"/>
        <v>4.1978921282644293E-8</v>
      </c>
      <c r="O29">
        <f t="shared" si="11"/>
        <v>2.1562512631615419E-2</v>
      </c>
      <c r="P29">
        <f>O29/Sheet1!$G$10</f>
        <v>8.6250050526461678E-20</v>
      </c>
    </row>
    <row r="30" spans="1:19" x14ac:dyDescent="0.25">
      <c r="A30">
        <f t="shared" si="12"/>
        <v>630.95734448019448</v>
      </c>
      <c r="B30">
        <f t="shared" si="6"/>
        <v>1.0000006773605359</v>
      </c>
      <c r="C30">
        <f t="shared" si="7"/>
        <v>1.1639242652343362E-3</v>
      </c>
      <c r="D30">
        <f t="shared" si="8"/>
        <v>1.1639250536307003E-3</v>
      </c>
      <c r="E30">
        <f t="shared" si="0"/>
        <v>1.1639250536307004E-5</v>
      </c>
      <c r="F30">
        <f t="shared" si="1"/>
        <v>1.1639242652343363E-5</v>
      </c>
      <c r="G30">
        <f t="shared" si="2"/>
        <v>2.0257536502272511E-18</v>
      </c>
      <c r="H30">
        <f t="shared" si="3"/>
        <v>2.0257509939905968E-18</v>
      </c>
      <c r="I30">
        <f t="shared" si="4"/>
        <v>5.6943684936293347E-8</v>
      </c>
      <c r="J30">
        <f t="shared" si="5"/>
        <v>5.6943759602875571E-8</v>
      </c>
      <c r="M30">
        <f t="shared" si="9"/>
        <v>3.7413731547460175E-8</v>
      </c>
      <c r="N30">
        <f t="shared" si="10"/>
        <v>3.7413756890045428E-8</v>
      </c>
      <c r="O30">
        <f t="shared" si="11"/>
        <v>4.3022858355750725E-2</v>
      </c>
      <c r="P30">
        <f>O30/Sheet1!$G$10</f>
        <v>1.720914334230029E-19</v>
      </c>
    </row>
    <row r="31" spans="1:19" x14ac:dyDescent="0.25">
      <c r="A31">
        <f t="shared" si="12"/>
        <v>794.32823472428311</v>
      </c>
      <c r="B31">
        <f t="shared" si="6"/>
        <v>1.0000008527463917</v>
      </c>
      <c r="C31">
        <f t="shared" si="7"/>
        <v>1.3059443334102923E-3</v>
      </c>
      <c r="D31">
        <f t="shared" si="8"/>
        <v>1.3059454470496104E-3</v>
      </c>
      <c r="E31">
        <f t="shared" si="0"/>
        <v>1.3059454470496104E-5</v>
      </c>
      <c r="F31">
        <f t="shared" si="1"/>
        <v>1.3059443334102924E-5</v>
      </c>
      <c r="G31">
        <f t="shared" si="2"/>
        <v>2.5502727336609589E-18</v>
      </c>
      <c r="H31">
        <f t="shared" si="3"/>
        <v>2.5502674211876502E-18</v>
      </c>
      <c r="I31">
        <f t="shared" si="4"/>
        <v>4.5231976993885819E-8</v>
      </c>
      <c r="J31">
        <f t="shared" si="5"/>
        <v>4.523207121681651E-8</v>
      </c>
      <c r="M31">
        <f t="shared" si="9"/>
        <v>3.3345021873833257E-8</v>
      </c>
      <c r="N31">
        <f t="shared" si="10"/>
        <v>3.334505030868034E-8</v>
      </c>
      <c r="O31">
        <f t="shared" si="11"/>
        <v>8.5841820222090678E-2</v>
      </c>
      <c r="P31">
        <f>O31/Sheet1!$G$10</f>
        <v>3.4336728088836272E-19</v>
      </c>
    </row>
    <row r="32" spans="1:19" x14ac:dyDescent="0.25">
      <c r="A32">
        <f t="shared" si="12"/>
        <v>1000.000000000002</v>
      </c>
      <c r="B32">
        <f t="shared" si="6"/>
        <v>1.0000010735441023</v>
      </c>
      <c r="C32">
        <f t="shared" si="7"/>
        <v>1.4652933996285858E-3</v>
      </c>
      <c r="D32">
        <f t="shared" si="8"/>
        <v>1.4652949726856731E-3</v>
      </c>
      <c r="E32">
        <f t="shared" si="0"/>
        <v>1.4652949726856732E-5</v>
      </c>
      <c r="F32">
        <f t="shared" si="1"/>
        <v>1.4652933996285858E-5</v>
      </c>
      <c r="G32">
        <f t="shared" si="2"/>
        <v>3.2106025409973039E-18</v>
      </c>
      <c r="H32">
        <f t="shared" si="3"/>
        <v>3.2105959004056676E-18</v>
      </c>
      <c r="I32">
        <f t="shared" si="4"/>
        <v>3.5929043269633312E-8</v>
      </c>
      <c r="J32">
        <f t="shared" si="5"/>
        <v>3.592911758297315E-8</v>
      </c>
      <c r="M32">
        <f t="shared" si="9"/>
        <v>2.9718780388693535E-8</v>
      </c>
      <c r="N32">
        <f t="shared" si="10"/>
        <v>2.971881229311495E-8</v>
      </c>
      <c r="O32">
        <f t="shared" si="11"/>
        <v>0.17127685377511873</v>
      </c>
      <c r="P32">
        <f>O32/Sheet1!$G$10</f>
        <v>6.8510741510047491E-19</v>
      </c>
    </row>
    <row r="33" spans="1:16" x14ac:dyDescent="0.25">
      <c r="A33">
        <f t="shared" si="12"/>
        <v>1258.9254117941698</v>
      </c>
      <c r="B33">
        <f t="shared" si="6"/>
        <v>1.000001351511951</v>
      </c>
      <c r="C33">
        <f t="shared" si="7"/>
        <v>1.6440858925862109E-3</v>
      </c>
      <c r="D33">
        <f t="shared" si="8"/>
        <v>1.6440881145879432E-3</v>
      </c>
      <c r="E33">
        <f t="shared" si="0"/>
        <v>1.6440881145879431E-5</v>
      </c>
      <c r="F33">
        <f t="shared" si="1"/>
        <v>1.6440858925862108E-5</v>
      </c>
      <c r="G33">
        <f t="shared" si="2"/>
        <v>4.0419103174221674E-18</v>
      </c>
      <c r="H33">
        <f t="shared" si="3"/>
        <v>4.04189969247555E-18</v>
      </c>
      <c r="I33">
        <f t="shared" si="4"/>
        <v>2.8539445103437299E-8</v>
      </c>
      <c r="J33">
        <f t="shared" si="5"/>
        <v>2.8539520125111212E-8</v>
      </c>
      <c r="M33">
        <f t="shared" si="9"/>
        <v>2.6486889061184117E-8</v>
      </c>
      <c r="N33">
        <f t="shared" si="10"/>
        <v>2.6486924858531231E-8</v>
      </c>
      <c r="O33">
        <f t="shared" si="11"/>
        <v>0.34174236245891948</v>
      </c>
      <c r="P33">
        <f>O33/Sheet1!$G$10</f>
        <v>1.3669694498356779E-18</v>
      </c>
    </row>
    <row r="34" spans="1:16" x14ac:dyDescent="0.25">
      <c r="A34">
        <f t="shared" si="12"/>
        <v>1584.8931924611168</v>
      </c>
      <c r="B34">
        <f t="shared" si="6"/>
        <v>1.0000017014527396</v>
      </c>
      <c r="C34">
        <f t="shared" si="7"/>
        <v>1.8446942279027466E-3</v>
      </c>
      <c r="D34">
        <f t="shared" si="8"/>
        <v>1.8446973665627944E-3</v>
      </c>
      <c r="E34">
        <f t="shared" ref="E34:E65" si="13">D34*$R$13</f>
        <v>1.8446973665627944E-5</v>
      </c>
      <c r="F34">
        <f t="shared" ref="F34:F65" si="14">C34*$R$12</f>
        <v>1.8446942279027465E-5</v>
      </c>
      <c r="G34">
        <f t="shared" ref="G34:G65" si="15">$R$8*$R$1^2*(SQRT((SQRT(5)*E34)^2+1)-1)</f>
        <v>5.0884649030177227E-18</v>
      </c>
      <c r="H34">
        <f t="shared" ref="H34:H65" si="16">$R$8*$R$1^2*(SQRT((SQRT(5)*F34)^2+1)-1)</f>
        <v>5.0884476374794689E-18</v>
      </c>
      <c r="I34">
        <f t="shared" ref="I34:I65" si="17">1/(4*PI()*$R$6)*$R$15*$R$9^2/G34</f>
        <v>2.266968129202895E-8</v>
      </c>
      <c r="J34">
        <f t="shared" ref="J34:J65" si="18">1/(4*PI()*$R$6)*$R$15*$R$9^2/H34</f>
        <v>2.2669758212197426E-8</v>
      </c>
      <c r="M34">
        <f t="shared" si="9"/>
        <v>2.3606462657363945E-8</v>
      </c>
      <c r="N34">
        <f t="shared" si="10"/>
        <v>2.3606502822644504E-8</v>
      </c>
      <c r="O34">
        <f t="shared" si="11"/>
        <v>0.60386943882258914</v>
      </c>
      <c r="P34">
        <f>O34/Sheet1!$G$10</f>
        <v>2.4154777552903567E-18</v>
      </c>
    </row>
    <row r="35" spans="1:16" x14ac:dyDescent="0.25">
      <c r="A35">
        <f t="shared" si="12"/>
        <v>1995.2623149688839</v>
      </c>
      <c r="B35">
        <f t="shared" si="6"/>
        <v>1.0000021420020908</v>
      </c>
      <c r="C35">
        <f t="shared" si="7"/>
        <v>2.0697802823187537E-3</v>
      </c>
      <c r="D35">
        <f t="shared" si="8"/>
        <v>2.069784715792446E-3</v>
      </c>
      <c r="E35">
        <f t="shared" si="13"/>
        <v>2.069784715792446E-5</v>
      </c>
      <c r="F35">
        <f t="shared" si="14"/>
        <v>2.0697802823187536E-5</v>
      </c>
      <c r="G35">
        <f t="shared" si="15"/>
        <v>6.4059994552665144E-18</v>
      </c>
      <c r="H35">
        <f t="shared" si="16"/>
        <v>6.405971564781644E-18</v>
      </c>
      <c r="I35">
        <f t="shared" si="17"/>
        <v>1.800716319484726E-8</v>
      </c>
      <c r="J35">
        <f t="shared" si="18"/>
        <v>1.8007241594900645E-8</v>
      </c>
      <c r="M35">
        <f t="shared" si="9"/>
        <v>2.1039279672731431E-8</v>
      </c>
      <c r="N35">
        <f t="shared" si="10"/>
        <v>2.1039324738912482E-8</v>
      </c>
      <c r="O35">
        <f t="shared" si="11"/>
        <v>0.85298816037552616</v>
      </c>
      <c r="P35">
        <f>O35/Sheet1!$G$10</f>
        <v>3.4119526415021045E-18</v>
      </c>
    </row>
    <row r="36" spans="1:16" x14ac:dyDescent="0.25">
      <c r="A36">
        <f t="shared" si="12"/>
        <v>2511.8864315095857</v>
      </c>
      <c r="B36">
        <f t="shared" si="6"/>
        <v>1.0000026966208642</v>
      </c>
      <c r="C36">
        <f t="shared" si="7"/>
        <v>2.322330707093184E-3</v>
      </c>
      <c r="D36">
        <f t="shared" si="8"/>
        <v>2.3223369695386221E-3</v>
      </c>
      <c r="E36">
        <f t="shared" si="13"/>
        <v>2.322336969538622E-5</v>
      </c>
      <c r="F36">
        <f t="shared" si="14"/>
        <v>2.3223307070931841E-5</v>
      </c>
      <c r="G36">
        <f t="shared" si="15"/>
        <v>8.0646771372761006E-18</v>
      </c>
      <c r="H36">
        <f t="shared" si="16"/>
        <v>8.0646346374896292E-18</v>
      </c>
      <c r="I36">
        <f t="shared" si="17"/>
        <v>1.4303595252921474E-8</v>
      </c>
      <c r="J36">
        <f t="shared" si="18"/>
        <v>1.4303670631382044E-8</v>
      </c>
      <c r="M36">
        <f t="shared" si="9"/>
        <v>1.8751275146153161E-8</v>
      </c>
      <c r="N36">
        <f t="shared" si="10"/>
        <v>1.8751325711232947E-8</v>
      </c>
      <c r="O36">
        <f t="shared" si="11"/>
        <v>1.2048776345645973</v>
      </c>
      <c r="P36">
        <f>O36/Sheet1!$G$10</f>
        <v>4.8195105382583895E-18</v>
      </c>
    </row>
    <row r="37" spans="1:16" x14ac:dyDescent="0.25">
      <c r="A37">
        <f t="shared" si="12"/>
        <v>3162.2776601683863</v>
      </c>
      <c r="B37">
        <f t="shared" si="6"/>
        <v>1.0000033948445319</v>
      </c>
      <c r="C37">
        <f t="shared" si="7"/>
        <v>2.6056965458763821E-3</v>
      </c>
      <c r="D37">
        <f t="shared" si="8"/>
        <v>2.6057053918110526E-3</v>
      </c>
      <c r="E37">
        <f t="shared" si="13"/>
        <v>2.6057053918110527E-5</v>
      </c>
      <c r="F37">
        <f t="shared" si="14"/>
        <v>2.6056965458763821E-5</v>
      </c>
      <c r="G37">
        <f t="shared" si="15"/>
        <v>1.0152831098988433E-17</v>
      </c>
      <c r="H37">
        <f t="shared" si="16"/>
        <v>1.0152762036835418E-17</v>
      </c>
      <c r="I37">
        <f t="shared" si="17"/>
        <v>1.1361744964769477E-8</v>
      </c>
      <c r="J37">
        <f t="shared" si="18"/>
        <v>1.1361822250789421E-8</v>
      </c>
      <c r="M37">
        <f t="shared" si="9"/>
        <v>1.6712088647763721E-8</v>
      </c>
      <c r="N37">
        <f t="shared" si="10"/>
        <v>1.6712145382706483E-8</v>
      </c>
      <c r="O37">
        <f t="shared" si="11"/>
        <v>1.7019345984975109</v>
      </c>
      <c r="P37">
        <f>O37/Sheet1!$G$10</f>
        <v>6.8077383939900436E-18</v>
      </c>
    </row>
    <row r="38" spans="1:16" x14ac:dyDescent="0.25">
      <c r="A38">
        <f t="shared" si="12"/>
        <v>3981.0717055349814</v>
      </c>
      <c r="B38">
        <f t="shared" si="6"/>
        <v>1.0000042738560504</v>
      </c>
      <c r="C38">
        <f t="shared" si="7"/>
        <v>2.9236376833518224E-3</v>
      </c>
      <c r="D38">
        <f t="shared" si="8"/>
        <v>2.9236501785584244E-3</v>
      </c>
      <c r="E38">
        <f t="shared" si="13"/>
        <v>2.9236501785584244E-5</v>
      </c>
      <c r="F38">
        <f t="shared" si="14"/>
        <v>2.9236376833518223E-5</v>
      </c>
      <c r="G38">
        <f t="shared" si="15"/>
        <v>1.2781663359821494E-17</v>
      </c>
      <c r="H38">
        <f t="shared" si="16"/>
        <v>1.2781553126000338E-17</v>
      </c>
      <c r="I38">
        <f t="shared" si="17"/>
        <v>9.0249503816299685E-9</v>
      </c>
      <c r="J38">
        <f t="shared" si="18"/>
        <v>9.0250282168317247E-9</v>
      </c>
      <c r="M38">
        <f t="shared" si="9"/>
        <v>1.4894661412390314E-8</v>
      </c>
      <c r="N38">
        <f t="shared" si="10"/>
        <v>1.4894725070029109E-8</v>
      </c>
      <c r="O38">
        <f t="shared" si="11"/>
        <v>2.4040459905620235</v>
      </c>
      <c r="P38">
        <f>O38/Sheet1!$G$10</f>
        <v>9.6161839622480936E-18</v>
      </c>
    </row>
    <row r="39" spans="1:16" x14ac:dyDescent="0.25">
      <c r="A39">
        <f t="shared" si="12"/>
        <v>5011.8723362727342</v>
      </c>
      <c r="B39">
        <f t="shared" si="6"/>
        <v>1.0000053804659883</v>
      </c>
      <c r="C39">
        <f t="shared" si="7"/>
        <v>3.2803727119149707E-3</v>
      </c>
      <c r="D39">
        <f t="shared" si="8"/>
        <v>3.280390361848776E-3</v>
      </c>
      <c r="E39">
        <f t="shared" si="13"/>
        <v>3.2803903618487758E-5</v>
      </c>
      <c r="F39">
        <f t="shared" si="14"/>
        <v>3.2803727119149705E-5</v>
      </c>
      <c r="G39">
        <f t="shared" si="15"/>
        <v>1.6091169544526922E-17</v>
      </c>
      <c r="H39">
        <f t="shared" si="16"/>
        <v>1.6090995561026061E-17</v>
      </c>
      <c r="I39">
        <f t="shared" si="17"/>
        <v>7.1687690132083666E-9</v>
      </c>
      <c r="J39">
        <f t="shared" si="18"/>
        <v>7.168846525350176E-9</v>
      </c>
      <c r="M39">
        <f t="shared" si="9"/>
        <v>1.3274877284226606E-8</v>
      </c>
      <c r="N39">
        <f t="shared" si="10"/>
        <v>1.3274948709252333E-8</v>
      </c>
      <c r="O39">
        <f t="shared" si="11"/>
        <v>3.3958042813997049</v>
      </c>
      <c r="P39">
        <f>O39/Sheet1!$G$10</f>
        <v>1.358321712559882E-17</v>
      </c>
    </row>
    <row r="40" spans="1:16" x14ac:dyDescent="0.25">
      <c r="A40">
        <f t="shared" si="12"/>
        <v>6309.5734448019475</v>
      </c>
      <c r="B40">
        <f t="shared" si="6"/>
        <v>1.0000067736053599</v>
      </c>
      <c r="C40">
        <f t="shared" si="7"/>
        <v>3.6806348740390351E-3</v>
      </c>
      <c r="D40">
        <f t="shared" si="8"/>
        <v>3.6806598052071459E-3</v>
      </c>
      <c r="E40">
        <f t="shared" si="13"/>
        <v>3.6806598052071461E-5</v>
      </c>
      <c r="F40">
        <f t="shared" si="14"/>
        <v>3.6806348740390352E-5</v>
      </c>
      <c r="G40">
        <f t="shared" si="15"/>
        <v>2.0257596267597234E-17</v>
      </c>
      <c r="H40">
        <f t="shared" si="16"/>
        <v>2.0257321347103505E-17</v>
      </c>
      <c r="I40">
        <f t="shared" si="17"/>
        <v>5.6943516937199273E-9</v>
      </c>
      <c r="J40">
        <f t="shared" si="18"/>
        <v>5.6944289741239978E-9</v>
      </c>
      <c r="M40">
        <f t="shared" si="9"/>
        <v>1.1831242712596041E-8</v>
      </c>
      <c r="N40">
        <f t="shared" si="10"/>
        <v>1.1831322852765094E-8</v>
      </c>
      <c r="O40">
        <f t="shared" si="11"/>
        <v>4.7966993710150501</v>
      </c>
      <c r="P40">
        <f>O40/Sheet1!$G$10</f>
        <v>1.91867974840602E-17</v>
      </c>
    </row>
    <row r="41" spans="1:16" x14ac:dyDescent="0.25">
      <c r="A41">
        <f t="shared" si="12"/>
        <v>7943.2823472428345</v>
      </c>
      <c r="B41">
        <f t="shared" si="6"/>
        <v>1.000008527463917</v>
      </c>
      <c r="C41">
        <f t="shared" si="7"/>
        <v>4.1297348199969188E-3</v>
      </c>
      <c r="D41">
        <f t="shared" si="8"/>
        <v>4.1297700361615829E-3</v>
      </c>
      <c r="E41">
        <f t="shared" si="13"/>
        <v>4.129770036161583E-5</v>
      </c>
      <c r="F41">
        <f t="shared" si="14"/>
        <v>4.1297348199969191E-5</v>
      </c>
      <c r="G41">
        <f t="shared" si="15"/>
        <v>2.5502824289247474E-17</v>
      </c>
      <c r="H41">
        <f t="shared" si="16"/>
        <v>2.550238999455448E-17</v>
      </c>
      <c r="I41">
        <f t="shared" si="17"/>
        <v>4.5231805038049215E-9</v>
      </c>
      <c r="J41">
        <f t="shared" si="18"/>
        <v>4.5232575316163803E-9</v>
      </c>
      <c r="M41">
        <f t="shared" si="9"/>
        <v>1.0544601543570883E-8</v>
      </c>
      <c r="N41">
        <f t="shared" si="10"/>
        <v>1.0544691462280065E-8</v>
      </c>
      <c r="O41">
        <f t="shared" si="11"/>
        <v>6.7755149808670465</v>
      </c>
      <c r="P41">
        <f>O41/Sheet1!$G$10</f>
        <v>2.7102059923468186E-17</v>
      </c>
    </row>
    <row r="42" spans="1:16" x14ac:dyDescent="0.25">
      <c r="A42">
        <f t="shared" si="12"/>
        <v>10000.000000000025</v>
      </c>
      <c r="B42">
        <f t="shared" si="6"/>
        <v>1.0000107354410233</v>
      </c>
      <c r="C42">
        <f t="shared" si="7"/>
        <v>4.633631006273997E-3</v>
      </c>
      <c r="D42">
        <f t="shared" si="8"/>
        <v>4.6336807503463886E-3</v>
      </c>
      <c r="E42">
        <f t="shared" si="13"/>
        <v>4.6336807503463887E-5</v>
      </c>
      <c r="F42">
        <f t="shared" si="14"/>
        <v>4.6336310062739974E-5</v>
      </c>
      <c r="G42">
        <f t="shared" si="15"/>
        <v>3.2106190096645613E-17</v>
      </c>
      <c r="H42">
        <f t="shared" si="16"/>
        <v>3.2105500803233793E-17</v>
      </c>
      <c r="I42">
        <f t="shared" si="17"/>
        <v>3.592885897387704E-9</v>
      </c>
      <c r="J42">
        <f t="shared" si="18"/>
        <v>3.5929630353396602E-9</v>
      </c>
      <c r="M42">
        <f t="shared" si="9"/>
        <v>9.3978808304061279E-9</v>
      </c>
      <c r="N42">
        <f t="shared" si="10"/>
        <v>9.3979817208015261E-9</v>
      </c>
      <c r="O42">
        <f t="shared" si="11"/>
        <v>9.5706640117875921</v>
      </c>
      <c r="P42">
        <f>O42/Sheet1!$G$10</f>
        <v>3.8282656047150371E-17</v>
      </c>
    </row>
    <row r="43" spans="1:16" x14ac:dyDescent="0.25">
      <c r="A43">
        <f t="shared" si="12"/>
        <v>12589.254117941706</v>
      </c>
      <c r="B43">
        <f t="shared" si="6"/>
        <v>1.0000135151195111</v>
      </c>
      <c r="C43">
        <f t="shared" si="7"/>
        <v>5.1990086609693788E-3</v>
      </c>
      <c r="D43">
        <f t="shared" si="8"/>
        <v>5.1990789261927711E-3</v>
      </c>
      <c r="E43">
        <f t="shared" si="13"/>
        <v>5.1990789261927714E-5</v>
      </c>
      <c r="F43">
        <f t="shared" si="14"/>
        <v>5.1990086609693791E-5</v>
      </c>
      <c r="G43">
        <f t="shared" si="15"/>
        <v>4.0419354188585516E-17</v>
      </c>
      <c r="H43">
        <f t="shared" si="16"/>
        <v>4.0418261147202233E-17</v>
      </c>
      <c r="I43">
        <f t="shared" si="17"/>
        <v>2.8539267866299279E-9</v>
      </c>
      <c r="J43">
        <f t="shared" si="18"/>
        <v>2.8540039661026244E-9</v>
      </c>
      <c r="M43">
        <f t="shared" si="9"/>
        <v>8.3758642859824863E-9</v>
      </c>
      <c r="N43">
        <f t="shared" si="10"/>
        <v>8.3759774867893212E-9</v>
      </c>
      <c r="O43">
        <f t="shared" si="11"/>
        <v>13.518912849667638</v>
      </c>
      <c r="P43">
        <f>O43/Sheet1!$G$10</f>
        <v>5.4075651398670553E-17</v>
      </c>
    </row>
    <row r="44" spans="1:16" x14ac:dyDescent="0.25">
      <c r="A44">
        <f t="shared" si="12"/>
        <v>15848.931924611177</v>
      </c>
      <c r="B44">
        <f t="shared" si="6"/>
        <v>1.0000170145273959</v>
      </c>
      <c r="C44">
        <f t="shared" si="7"/>
        <v>5.8333683519162464E-3</v>
      </c>
      <c r="D44">
        <f t="shared" si="8"/>
        <v>5.8334676039218806E-3</v>
      </c>
      <c r="E44">
        <f t="shared" si="13"/>
        <v>5.8334676039218808E-5</v>
      </c>
      <c r="F44">
        <f t="shared" si="14"/>
        <v>5.8333683519162465E-5</v>
      </c>
      <c r="G44">
        <f t="shared" si="15"/>
        <v>5.0885040825083751E-17</v>
      </c>
      <c r="H44">
        <f t="shared" si="16"/>
        <v>5.0883310286903407E-17</v>
      </c>
      <c r="I44">
        <f t="shared" si="17"/>
        <v>2.2669506744352095E-9</v>
      </c>
      <c r="J44">
        <f t="shared" si="18"/>
        <v>2.2670277732849687E-9</v>
      </c>
      <c r="M44">
        <f t="shared" si="9"/>
        <v>7.4649903718716815E-9</v>
      </c>
      <c r="N44">
        <f t="shared" si="10"/>
        <v>7.4651173851548745E-9</v>
      </c>
      <c r="O44">
        <f t="shared" si="11"/>
        <v>19.095955256955001</v>
      </c>
      <c r="P44">
        <f>O44/Sheet1!$G$10</f>
        <v>7.6383821027820011E-17</v>
      </c>
    </row>
    <row r="45" spans="1:16" x14ac:dyDescent="0.25">
      <c r="A45">
        <f t="shared" si="12"/>
        <v>19952.62314968885</v>
      </c>
      <c r="B45">
        <f t="shared" si="6"/>
        <v>1.0000214200209083</v>
      </c>
      <c r="C45">
        <f t="shared" si="7"/>
        <v>6.5451253161417132E-3</v>
      </c>
      <c r="D45">
        <f t="shared" si="8"/>
        <v>6.5452655128628327E-3</v>
      </c>
      <c r="E45">
        <f t="shared" si="13"/>
        <v>6.5452655128628331E-5</v>
      </c>
      <c r="F45">
        <f t="shared" si="14"/>
        <v>6.545125316141713E-5</v>
      </c>
      <c r="G45">
        <f t="shared" si="15"/>
        <v>6.4060612127687297E-17</v>
      </c>
      <c r="H45">
        <f t="shared" si="16"/>
        <v>6.4057868235223308E-17</v>
      </c>
      <c r="I45">
        <f t="shared" si="17"/>
        <v>1.8006989597158454E-9</v>
      </c>
      <c r="J45">
        <f t="shared" si="18"/>
        <v>1.8007760919158638E-9</v>
      </c>
      <c r="M45">
        <f t="shared" si="9"/>
        <v>6.6531723445479124E-9</v>
      </c>
      <c r="N45">
        <f t="shared" si="10"/>
        <v>6.65331485563864E-9</v>
      </c>
      <c r="O45">
        <f t="shared" si="11"/>
        <v>26.973724043930396</v>
      </c>
      <c r="P45">
        <f>O45/Sheet1!$G$10</f>
        <v>1.0789489617572158E-16</v>
      </c>
    </row>
    <row r="46" spans="1:16" x14ac:dyDescent="0.25">
      <c r="A46">
        <f t="shared" si="12"/>
        <v>25118.864315095871</v>
      </c>
      <c r="B46">
        <f t="shared" si="6"/>
        <v>1.0000269662086425</v>
      </c>
      <c r="C46">
        <f t="shared" si="7"/>
        <v>7.343720843966622E-3</v>
      </c>
      <c r="D46">
        <f t="shared" si="8"/>
        <v>7.3439188762751129E-3</v>
      </c>
      <c r="E46">
        <f t="shared" si="13"/>
        <v>7.343918876275113E-5</v>
      </c>
      <c r="F46">
        <f t="shared" si="14"/>
        <v>7.3437208439666225E-5</v>
      </c>
      <c r="G46">
        <f t="shared" si="15"/>
        <v>8.064775683655978E-17</v>
      </c>
      <c r="H46">
        <f t="shared" si="16"/>
        <v>8.0643407249038206E-17</v>
      </c>
      <c r="I46">
        <f t="shared" si="17"/>
        <v>1.4303420472172859E-9</v>
      </c>
      <c r="J46">
        <f t="shared" si="18"/>
        <v>1.430419194229452E-9</v>
      </c>
      <c r="M46">
        <f t="shared" si="9"/>
        <v>5.9296378720334449E-9</v>
      </c>
      <c r="N46">
        <f t="shared" si="10"/>
        <v>5.9297977718854769E-9</v>
      </c>
      <c r="O46">
        <f t="shared" si="11"/>
        <v>38.101345103871239</v>
      </c>
      <c r="P46">
        <f>O46/Sheet1!$G$10</f>
        <v>1.5240538041548497E-16</v>
      </c>
    </row>
    <row r="47" spans="1:16" x14ac:dyDescent="0.25">
      <c r="A47">
        <f t="shared" si="12"/>
        <v>31622.776601683883</v>
      </c>
      <c r="B47">
        <f t="shared" si="6"/>
        <v>1.0000339484453198</v>
      </c>
      <c r="C47">
        <f t="shared" si="7"/>
        <v>8.239747162702633E-3</v>
      </c>
      <c r="D47">
        <f t="shared" si="8"/>
        <v>8.2400268893086347E-3</v>
      </c>
      <c r="E47">
        <f t="shared" si="13"/>
        <v>8.2400268893086342E-5</v>
      </c>
      <c r="F47">
        <f t="shared" si="14"/>
        <v>8.2397471627026337E-5</v>
      </c>
      <c r="G47">
        <f t="shared" si="15"/>
        <v>1.0152986488832716E-16</v>
      </c>
      <c r="H47">
        <f t="shared" si="16"/>
        <v>1.0152297062609067E-16</v>
      </c>
      <c r="I47">
        <f t="shared" si="17"/>
        <v>1.1361571075068866E-9</v>
      </c>
      <c r="J47">
        <f t="shared" si="18"/>
        <v>1.1362342621152742E-9</v>
      </c>
      <c r="M47">
        <f t="shared" si="9"/>
        <v>5.2847860914633417E-9</v>
      </c>
      <c r="N47">
        <f t="shared" si="10"/>
        <v>5.2849655017349936E-9</v>
      </c>
      <c r="O47">
        <f t="shared" si="11"/>
        <v>53.819486521986228</v>
      </c>
      <c r="P47">
        <f>O47/Sheet1!$G$10</f>
        <v>2.1527794608794492E-16</v>
      </c>
    </row>
    <row r="48" spans="1:16" x14ac:dyDescent="0.25">
      <c r="A48">
        <f t="shared" si="12"/>
        <v>39810.717055349844</v>
      </c>
      <c r="B48">
        <f t="shared" si="6"/>
        <v>1.0000427385605042</v>
      </c>
      <c r="C48">
        <f t="shared" si="7"/>
        <v>9.2450874288470281E-3</v>
      </c>
      <c r="D48">
        <f t="shared" si="8"/>
        <v>9.2454825505754717E-3</v>
      </c>
      <c r="E48">
        <f t="shared" si="13"/>
        <v>9.2454825505754716E-5</v>
      </c>
      <c r="F48">
        <f t="shared" si="14"/>
        <v>9.2450874288470286E-5</v>
      </c>
      <c r="G48">
        <f t="shared" si="15"/>
        <v>1.2781908796088362E-16</v>
      </c>
      <c r="H48">
        <f t="shared" si="16"/>
        <v>1.2780816285952408E-16</v>
      </c>
      <c r="I48">
        <f t="shared" si="17"/>
        <v>9.0247770859066405E-10</v>
      </c>
      <c r="J48">
        <f t="shared" si="18"/>
        <v>9.0255485280602933E-10</v>
      </c>
      <c r="M48">
        <f t="shared" si="9"/>
        <v>4.710060211534519E-9</v>
      </c>
      <c r="N48">
        <f t="shared" si="10"/>
        <v>4.7102615127278474E-9</v>
      </c>
      <c r="O48">
        <f t="shared" si="11"/>
        <v>76.021878300790789</v>
      </c>
      <c r="P48">
        <f>O48/Sheet1!$G$10</f>
        <v>3.0408751320316318E-16</v>
      </c>
    </row>
    <row r="49" spans="1:16" x14ac:dyDescent="0.25">
      <c r="A49">
        <f t="shared" si="12"/>
        <v>50118.723362727382</v>
      </c>
      <c r="B49">
        <f t="shared" si="6"/>
        <v>1.0000538046598821</v>
      </c>
      <c r="C49">
        <f t="shared" si="7"/>
        <v>1.0373072619192064E-2</v>
      </c>
      <c r="D49">
        <f t="shared" si="8"/>
        <v>1.0373630738836273E-2</v>
      </c>
      <c r="E49">
        <f t="shared" si="13"/>
        <v>1.0373630738836274E-4</v>
      </c>
      <c r="F49">
        <f t="shared" si="14"/>
        <v>1.0373072619192064E-4</v>
      </c>
      <c r="G49">
        <f t="shared" si="15"/>
        <v>1.6091558816008626E-16</v>
      </c>
      <c r="H49">
        <f t="shared" si="16"/>
        <v>1.6089827348145457E-16</v>
      </c>
      <c r="I49">
        <f t="shared" si="17"/>
        <v>7.1685955932577154E-10</v>
      </c>
      <c r="J49">
        <f t="shared" si="18"/>
        <v>7.1693670243380627E-10</v>
      </c>
      <c r="M49">
        <f t="shared" si="9"/>
        <v>4.1978339690532821E-9</v>
      </c>
      <c r="N49">
        <f t="shared" si="10"/>
        <v>4.1980598320822296E-9</v>
      </c>
      <c r="O49">
        <f t="shared" si="11"/>
        <v>107.38346026869439</v>
      </c>
      <c r="P49">
        <f>O49/Sheet1!$G$10</f>
        <v>4.2953384107477757E-16</v>
      </c>
    </row>
    <row r="50" spans="1:16" x14ac:dyDescent="0.25">
      <c r="A50">
        <f t="shared" si="12"/>
        <v>63095.734448019524</v>
      </c>
      <c r="B50">
        <f t="shared" si="6"/>
        <v>1.0000677360535986</v>
      </c>
      <c r="C50">
        <f t="shared" si="7"/>
        <v>1.1638657307492885E-2</v>
      </c>
      <c r="D50">
        <f t="shared" si="8"/>
        <v>1.1639445664208081E-2</v>
      </c>
      <c r="E50">
        <f t="shared" si="13"/>
        <v>1.1639445664208081E-4</v>
      </c>
      <c r="F50">
        <f t="shared" si="14"/>
        <v>1.1638657307492885E-4</v>
      </c>
      <c r="G50">
        <f t="shared" si="15"/>
        <v>2.0258213311372051E-16</v>
      </c>
      <c r="H50">
        <f t="shared" si="16"/>
        <v>2.0255469153284393E-16</v>
      </c>
      <c r="I50">
        <f t="shared" si="17"/>
        <v>5.694178249783375E-10</v>
      </c>
      <c r="J50">
        <f t="shared" si="18"/>
        <v>5.6949496821890362E-10</v>
      </c>
      <c r="M50">
        <f t="shared" si="9"/>
        <v>3.7413104330054907E-9</v>
      </c>
      <c r="N50">
        <f t="shared" si="10"/>
        <v>3.7415638546095091E-9</v>
      </c>
      <c r="O50">
        <f t="shared" si="11"/>
        <v>151.68264109260335</v>
      </c>
      <c r="P50">
        <f>O50/Sheet1!$G$10</f>
        <v>6.0673056437041336E-16</v>
      </c>
    </row>
    <row r="51" spans="1:16" x14ac:dyDescent="0.25">
      <c r="A51">
        <f t="shared" si="12"/>
        <v>79432.823472428412</v>
      </c>
      <c r="B51">
        <f t="shared" si="6"/>
        <v>1.0000852746391697</v>
      </c>
      <c r="C51">
        <f t="shared" si="7"/>
        <v>1.3058616524248282E-2</v>
      </c>
      <c r="D51">
        <f t="shared" si="8"/>
        <v>1.3059730093060443E-2</v>
      </c>
      <c r="E51">
        <f t="shared" si="13"/>
        <v>1.3059730093060445E-4</v>
      </c>
      <c r="F51">
        <f t="shared" si="14"/>
        <v>1.3058616524248284E-4</v>
      </c>
      <c r="G51">
        <f t="shared" si="15"/>
        <v>2.5503803112454618E-16</v>
      </c>
      <c r="H51">
        <f t="shared" si="16"/>
        <v>2.5499453923368543E-16</v>
      </c>
      <c r="I51">
        <f t="shared" si="17"/>
        <v>4.5230069063995583E-10</v>
      </c>
      <c r="J51">
        <f t="shared" si="18"/>
        <v>4.5237783508521596E-10</v>
      </c>
      <c r="M51">
        <f t="shared" si="9"/>
        <v>3.3344318134906695E-9</v>
      </c>
      <c r="N51">
        <f t="shared" si="10"/>
        <v>3.3347161559604011E-9</v>
      </c>
      <c r="O51">
        <f t="shared" si="11"/>
        <v>214.2564861490936</v>
      </c>
      <c r="P51">
        <f>O51/Sheet1!$G$10</f>
        <v>8.5702594459637437E-16</v>
      </c>
    </row>
    <row r="52" spans="1:16" x14ac:dyDescent="0.25">
      <c r="A52">
        <f t="shared" si="12"/>
        <v>100000.00000000033</v>
      </c>
      <c r="B52">
        <f t="shared" si="6"/>
        <v>1.0001073544102324</v>
      </c>
      <c r="C52">
        <f t="shared" si="7"/>
        <v>1.4651766122379936E-2</v>
      </c>
      <c r="D52">
        <f t="shared" si="8"/>
        <v>1.4653339054090867E-2</v>
      </c>
      <c r="E52">
        <f t="shared" si="13"/>
        <v>1.4653339054090868E-4</v>
      </c>
      <c r="F52">
        <f t="shared" si="14"/>
        <v>1.4651766122379935E-4</v>
      </c>
      <c r="G52">
        <f t="shared" si="15"/>
        <v>3.2107740143545282E-16</v>
      </c>
      <c r="H52">
        <f t="shared" si="16"/>
        <v>3.2100847342238956E-16</v>
      </c>
      <c r="I52">
        <f t="shared" si="17"/>
        <v>3.5927124457021847E-10</v>
      </c>
      <c r="J52">
        <f t="shared" si="18"/>
        <v>3.5934838849347686E-10</v>
      </c>
      <c r="M52">
        <f t="shared" si="9"/>
        <v>2.9717990785004713E-9</v>
      </c>
      <c r="N52">
        <f t="shared" si="10"/>
        <v>2.9721181142378733E-9</v>
      </c>
      <c r="O52">
        <f t="shared" si="11"/>
        <v>302.64366068642892</v>
      </c>
      <c r="P52">
        <f>O52/Sheet1!$G$10</f>
        <v>1.2105746427457156E-15</v>
      </c>
    </row>
    <row r="53" spans="1:16" x14ac:dyDescent="0.25">
      <c r="A53">
        <f t="shared" si="12"/>
        <v>125892.54117941715</v>
      </c>
      <c r="B53">
        <f t="shared" si="6"/>
        <v>1.0001351511951098</v>
      </c>
      <c r="C53">
        <f t="shared" si="7"/>
        <v>1.6439209304458177E-2</v>
      </c>
      <c r="D53">
        <f t="shared" si="8"/>
        <v>1.6441431083242333E-2</v>
      </c>
      <c r="E53">
        <f t="shared" si="13"/>
        <v>1.6441431083242332E-4</v>
      </c>
      <c r="F53">
        <f t="shared" si="14"/>
        <v>1.6439209304458177E-4</v>
      </c>
      <c r="G53">
        <f t="shared" si="15"/>
        <v>4.0421811340302666E-16</v>
      </c>
      <c r="H53">
        <f t="shared" si="16"/>
        <v>4.041088743424963E-16</v>
      </c>
      <c r="I53">
        <f t="shared" si="17"/>
        <v>2.8537533027886092E-10</v>
      </c>
      <c r="J53">
        <f t="shared" si="18"/>
        <v>2.8545247318503669E-10</v>
      </c>
      <c r="M53">
        <f t="shared" si="9"/>
        <v>2.6486003120669085E-9</v>
      </c>
      <c r="N53">
        <f t="shared" si="10"/>
        <v>2.6489582735644522E-9</v>
      </c>
      <c r="O53">
        <f t="shared" si="11"/>
        <v>427.49256352211415</v>
      </c>
      <c r="P53">
        <f>O53/Sheet1!$G$10</f>
        <v>1.7099702540884566E-15</v>
      </c>
    </row>
    <row r="54" spans="1:16" x14ac:dyDescent="0.25">
      <c r="A54">
        <f t="shared" si="12"/>
        <v>158489.3192461119</v>
      </c>
      <c r="B54">
        <f t="shared" si="6"/>
        <v>1.0001701452739582</v>
      </c>
      <c r="C54">
        <f t="shared" si="7"/>
        <v>1.8444612204430409E-2</v>
      </c>
      <c r="D54">
        <f t="shared" si="8"/>
        <v>1.8447750468026984E-2</v>
      </c>
      <c r="E54">
        <f t="shared" si="13"/>
        <v>1.8447750468026985E-4</v>
      </c>
      <c r="F54">
        <f t="shared" si="14"/>
        <v>1.8444612204430411E-4</v>
      </c>
      <c r="G54">
        <f t="shared" si="15"/>
        <v>5.0888935399266425E-16</v>
      </c>
      <c r="H54">
        <f t="shared" si="16"/>
        <v>5.0871622845624062E-16</v>
      </c>
      <c r="I54">
        <f t="shared" si="17"/>
        <v>2.2667771827419608E-10</v>
      </c>
      <c r="J54">
        <f t="shared" si="18"/>
        <v>2.2675486089197846E-10</v>
      </c>
      <c r="M54">
        <f t="shared" si="9"/>
        <v>2.3605468630647411E-9</v>
      </c>
      <c r="N54">
        <f t="shared" si="10"/>
        <v>2.3609484989574486E-9</v>
      </c>
      <c r="O54">
        <f t="shared" si="11"/>
        <v>603.84401527418197</v>
      </c>
      <c r="P54">
        <f>O54/Sheet1!$G$10</f>
        <v>2.4153760610967278E-15</v>
      </c>
    </row>
    <row r="55" spans="1:16" x14ac:dyDescent="0.25">
      <c r="A55">
        <f t="shared" si="12"/>
        <v>199526.23149688868</v>
      </c>
      <c r="B55">
        <f t="shared" si="6"/>
        <v>1.0002142002090826</v>
      </c>
      <c r="C55">
        <f t="shared" si="7"/>
        <v>2.0694511646264308E-2</v>
      </c>
      <c r="D55">
        <f t="shared" si="8"/>
        <v>2.06989444149858E-2</v>
      </c>
      <c r="E55">
        <f t="shared" si="13"/>
        <v>2.0698944414985801E-4</v>
      </c>
      <c r="F55">
        <f t="shared" si="14"/>
        <v>2.069451164626431E-4</v>
      </c>
      <c r="G55">
        <f t="shared" si="15"/>
        <v>6.4066784291989282E-16</v>
      </c>
      <c r="H55">
        <f t="shared" si="16"/>
        <v>6.4039346961091359E-16</v>
      </c>
      <c r="I55">
        <f t="shared" si="17"/>
        <v>1.8005254812127394E-10</v>
      </c>
      <c r="J55">
        <f t="shared" si="18"/>
        <v>1.8012969071526103E-10</v>
      </c>
      <c r="M55">
        <f t="shared" si="9"/>
        <v>2.103816437439913E-9</v>
      </c>
      <c r="N55">
        <f t="shared" si="10"/>
        <v>2.1042670753606839E-9</v>
      </c>
      <c r="O55">
        <f t="shared" si="11"/>
        <v>852.94295304390914</v>
      </c>
      <c r="P55">
        <f>O55/Sheet1!$G$10</f>
        <v>3.4117718121756365E-15</v>
      </c>
    </row>
    <row r="56" spans="1:16" x14ac:dyDescent="0.25">
      <c r="A56">
        <f t="shared" si="12"/>
        <v>251188.64315095893</v>
      </c>
      <c r="B56">
        <f t="shared" si="6"/>
        <v>1.0002696620864255</v>
      </c>
      <c r="C56">
        <f t="shared" si="7"/>
        <v>2.3218658409536446E-2</v>
      </c>
      <c r="D56">
        <f t="shared" si="8"/>
        <v>2.3224919601407164E-2</v>
      </c>
      <c r="E56">
        <f t="shared" si="13"/>
        <v>2.3224919601407164E-4</v>
      </c>
      <c r="F56">
        <f t="shared" si="14"/>
        <v>2.3218658409536447E-4</v>
      </c>
      <c r="G56">
        <f t="shared" si="15"/>
        <v>8.0657538162415932E-16</v>
      </c>
      <c r="H56">
        <f t="shared" si="16"/>
        <v>8.0614055169947965E-16</v>
      </c>
      <c r="I56">
        <f t="shared" si="17"/>
        <v>1.4301685898818858E-10</v>
      </c>
      <c r="J56">
        <f t="shared" si="18"/>
        <v>1.4309400187585334E-10</v>
      </c>
      <c r="M56">
        <f t="shared" si="9"/>
        <v>1.8750023787063521E-9</v>
      </c>
      <c r="N56">
        <f t="shared" si="10"/>
        <v>1.8755079957598466E-9</v>
      </c>
      <c r="O56">
        <f t="shared" si="11"/>
        <v>1204.7972495003621</v>
      </c>
      <c r="P56">
        <f>O56/Sheet1!$G$10</f>
        <v>4.8191889980014488E-15</v>
      </c>
    </row>
    <row r="57" spans="1:16" x14ac:dyDescent="0.25">
      <c r="A57">
        <f t="shared" si="12"/>
        <v>316227.76601683913</v>
      </c>
      <c r="B57">
        <f t="shared" si="6"/>
        <v>1.0003394844531985</v>
      </c>
      <c r="C57">
        <f t="shared" si="7"/>
        <v>2.6050399493113198E-2</v>
      </c>
      <c r="D57">
        <f t="shared" si="8"/>
        <v>2.6059243198740721E-2</v>
      </c>
      <c r="E57">
        <f t="shared" si="13"/>
        <v>2.6059243198740719E-4</v>
      </c>
      <c r="F57">
        <f t="shared" si="14"/>
        <v>2.6050399493113198E-4</v>
      </c>
      <c r="G57">
        <f t="shared" si="15"/>
        <v>1.0154536708387772E-15</v>
      </c>
      <c r="H57">
        <f t="shared" si="16"/>
        <v>1.0147645607072904E-15</v>
      </c>
      <c r="I57">
        <f t="shared" si="17"/>
        <v>1.1359836586321369E-10</v>
      </c>
      <c r="J57">
        <f t="shared" si="18"/>
        <v>1.1367550866841978E-10</v>
      </c>
      <c r="M57">
        <f t="shared" si="9"/>
        <v>1.6710684637229433E-9</v>
      </c>
      <c r="N57">
        <f t="shared" si="10"/>
        <v>1.6716357654866075E-9</v>
      </c>
      <c r="O57">
        <f t="shared" si="11"/>
        <v>1701.7916651488636</v>
      </c>
      <c r="P57">
        <f>O57/Sheet1!$G$10</f>
        <v>6.8071666605954538E-15</v>
      </c>
    </row>
    <row r="58" spans="1:16" x14ac:dyDescent="0.25">
      <c r="A58">
        <f t="shared" si="12"/>
        <v>398107.17055349879</v>
      </c>
      <c r="B58">
        <f t="shared" si="6"/>
        <v>1.0004273856050407</v>
      </c>
      <c r="C58">
        <f t="shared" si="7"/>
        <v>2.9227102949334078E-2</v>
      </c>
      <c r="D58">
        <f t="shared" si="8"/>
        <v>2.9239594192411667E-2</v>
      </c>
      <c r="E58">
        <f t="shared" si="13"/>
        <v>2.923959419241167E-4</v>
      </c>
      <c r="F58">
        <f t="shared" si="14"/>
        <v>2.922710294933408E-4</v>
      </c>
      <c r="G58">
        <f t="shared" si="15"/>
        <v>1.2784365788431311E-15</v>
      </c>
      <c r="H58">
        <f t="shared" si="16"/>
        <v>1.2773445083143442E-15</v>
      </c>
      <c r="I58">
        <f t="shared" si="17"/>
        <v>9.0230426386478682E-11</v>
      </c>
      <c r="J58">
        <f t="shared" si="18"/>
        <v>9.0307569231510026E-11</v>
      </c>
      <c r="K58">
        <f t="shared" ref="K58:K89" si="19">1/(4*PI()*$R$6)*$R$15*$R$10^2/G58</f>
        <v>3.6092170554591478E-8</v>
      </c>
      <c r="L58">
        <f t="shared" ref="L58:L89" si="20">1/(4*PI()*$R$6)*$R$15*$R$10^2/H58</f>
        <v>3.6123027692604015E-8</v>
      </c>
      <c r="M58">
        <f t="shared" si="9"/>
        <v>1.489308613906946E-9</v>
      </c>
      <c r="N58">
        <f t="shared" si="10"/>
        <v>1.489945122969993E-9</v>
      </c>
      <c r="O58">
        <f t="shared" si="11"/>
        <v>0.16882096850713327</v>
      </c>
      <c r="P58">
        <f>O58/Sheet1!$G$10</f>
        <v>6.7528387402853306E-19</v>
      </c>
    </row>
    <row r="59" spans="1:16" x14ac:dyDescent="0.25">
      <c r="A59">
        <f t="shared" si="12"/>
        <v>501187.23362727423</v>
      </c>
      <c r="B59">
        <f t="shared" si="6"/>
        <v>1.000538046598821</v>
      </c>
      <c r="C59">
        <f t="shared" si="7"/>
        <v>3.2790628811306427E-2</v>
      </c>
      <c r="D59">
        <f t="shared" si="8"/>
        <v>3.2808271697611552E-2</v>
      </c>
      <c r="E59">
        <f t="shared" si="13"/>
        <v>3.2808271697611552E-4</v>
      </c>
      <c r="F59">
        <f t="shared" si="14"/>
        <v>3.2790628811306426E-4</v>
      </c>
      <c r="G59">
        <f t="shared" si="15"/>
        <v>1.6095452845662787E-15</v>
      </c>
      <c r="H59">
        <f t="shared" si="16"/>
        <v>1.6078146613863666E-15</v>
      </c>
      <c r="I59">
        <f t="shared" si="17"/>
        <v>7.166861269651757E-11</v>
      </c>
      <c r="J59">
        <f t="shared" si="18"/>
        <v>7.174575551986873E-11</v>
      </c>
      <c r="K59">
        <f t="shared" si="19"/>
        <v>2.8667445078607031E-8</v>
      </c>
      <c r="L59">
        <f t="shared" si="20"/>
        <v>2.8698302207947495E-8</v>
      </c>
      <c r="M59">
        <f t="shared" si="9"/>
        <v>1.3273109872798458E-9</v>
      </c>
      <c r="N59">
        <f t="shared" si="10"/>
        <v>1.3280251424421294E-9</v>
      </c>
      <c r="O59">
        <f t="shared" si="11"/>
        <v>0.33682347372122634</v>
      </c>
      <c r="P59">
        <f>O59/Sheet1!$G$10</f>
        <v>1.3472938948849053E-18</v>
      </c>
    </row>
    <row r="60" spans="1:16" x14ac:dyDescent="0.25">
      <c r="A60">
        <f t="shared" si="12"/>
        <v>630957.34448019578</v>
      </c>
      <c r="B60">
        <f t="shared" si="6"/>
        <v>1.0006773605359851</v>
      </c>
      <c r="C60">
        <f t="shared" si="7"/>
        <v>3.6787849382238773E-2</v>
      </c>
      <c r="D60">
        <f t="shared" si="8"/>
        <v>3.6812768019614063E-2</v>
      </c>
      <c r="E60">
        <f t="shared" si="13"/>
        <v>3.6812768019614062E-4</v>
      </c>
      <c r="F60">
        <f t="shared" si="14"/>
        <v>3.6787849382238774E-4</v>
      </c>
      <c r="G60">
        <f t="shared" si="15"/>
        <v>2.0264384984270257E-15</v>
      </c>
      <c r="H60">
        <f t="shared" si="16"/>
        <v>2.0236960257215262E-15</v>
      </c>
      <c r="I60">
        <f t="shared" si="17"/>
        <v>5.6924440443974718E-11</v>
      </c>
      <c r="J60">
        <f t="shared" si="18"/>
        <v>5.7001583316327682E-11</v>
      </c>
      <c r="K60">
        <f t="shared" si="19"/>
        <v>2.276977617758989E-8</v>
      </c>
      <c r="L60">
        <f t="shared" si="20"/>
        <v>2.2800633326531074E-8</v>
      </c>
      <c r="M60">
        <f t="shared" si="9"/>
        <v>1.1829259748873061E-9</v>
      </c>
      <c r="N60">
        <f t="shared" si="10"/>
        <v>1.1837272422596863E-9</v>
      </c>
      <c r="O60">
        <f t="shared" si="11"/>
        <v>0.6720043739167304</v>
      </c>
      <c r="P60">
        <f>O60/Sheet1!$G$10</f>
        <v>2.6880174956669217E-18</v>
      </c>
    </row>
    <row r="61" spans="1:16" x14ac:dyDescent="0.25">
      <c r="A61">
        <f t="shared" si="12"/>
        <v>794328.23472428473</v>
      </c>
      <c r="B61">
        <f t="shared" si="6"/>
        <v>1.0008527463916981</v>
      </c>
      <c r="C61">
        <f t="shared" si="7"/>
        <v>4.1271221594684666E-2</v>
      </c>
      <c r="D61">
        <f t="shared" si="8"/>
        <v>4.1306415479980506E-2</v>
      </c>
      <c r="E61">
        <f t="shared" si="13"/>
        <v>4.1306415479980507E-4</v>
      </c>
      <c r="F61">
        <f t="shared" si="14"/>
        <v>4.127122159468467E-4</v>
      </c>
      <c r="G61">
        <f t="shared" si="15"/>
        <v>2.5513584491435503E-15</v>
      </c>
      <c r="H61">
        <f t="shared" si="16"/>
        <v>2.5470126866027581E-15</v>
      </c>
      <c r="I61">
        <f t="shared" si="17"/>
        <v>4.5212728793874188E-11</v>
      </c>
      <c r="J61">
        <f t="shared" si="18"/>
        <v>4.528987163034018E-11</v>
      </c>
      <c r="K61">
        <f t="shared" si="19"/>
        <v>1.8085091517549676E-8</v>
      </c>
      <c r="L61">
        <f t="shared" si="20"/>
        <v>1.8115948652136074E-8</v>
      </c>
      <c r="M61">
        <f t="shared" si="9"/>
        <v>1.0542376769295683E-9</v>
      </c>
      <c r="N61">
        <f t="shared" si="10"/>
        <v>1.0551366743045621E-9</v>
      </c>
      <c r="O61">
        <f t="shared" si="11"/>
        <v>1.3407074750831394</v>
      </c>
      <c r="P61">
        <f>O61/Sheet1!$G$10</f>
        <v>5.3628299003325573E-18</v>
      </c>
    </row>
    <row r="62" spans="1:16" x14ac:dyDescent="0.25">
      <c r="A62">
        <f t="shared" si="12"/>
        <v>1000000.0000000041</v>
      </c>
      <c r="B62">
        <f t="shared" si="6"/>
        <v>1.0010735441023246</v>
      </c>
      <c r="C62">
        <f t="shared" si="7"/>
        <v>4.6299413130437048E-2</v>
      </c>
      <c r="D62">
        <f t="shared" si="8"/>
        <v>4.6349117592344322E-2</v>
      </c>
      <c r="E62">
        <f t="shared" si="13"/>
        <v>4.6349117592344325E-4</v>
      </c>
      <c r="F62">
        <f t="shared" si="14"/>
        <v>4.6299413130437047E-4</v>
      </c>
      <c r="G62">
        <f t="shared" si="15"/>
        <v>3.2123242564875954E-15</v>
      </c>
      <c r="H62">
        <f t="shared" si="16"/>
        <v>3.205438204678608E-15</v>
      </c>
      <c r="I62">
        <f t="shared" si="17"/>
        <v>3.5909786312548806E-11</v>
      </c>
      <c r="J62">
        <f t="shared" si="18"/>
        <v>3.5986929165790202E-11</v>
      </c>
      <c r="K62">
        <f t="shared" si="19"/>
        <v>1.4363914525019525E-8</v>
      </c>
      <c r="L62">
        <f t="shared" si="20"/>
        <v>1.4394771666316083E-8</v>
      </c>
      <c r="M62">
        <f t="shared" si="9"/>
        <v>9.395384801262109E-10</v>
      </c>
      <c r="N62">
        <f t="shared" si="10"/>
        <v>9.405471161204576E-10</v>
      </c>
      <c r="O62">
        <f t="shared" si="11"/>
        <v>2.6747680616991678</v>
      </c>
      <c r="P62">
        <f>O62/Sheet1!$G$10</f>
        <v>1.0699072246796672E-17</v>
      </c>
    </row>
    <row r="63" spans="1:16" x14ac:dyDescent="0.25">
      <c r="A63">
        <f t="shared" si="12"/>
        <v>1258925.4117941724</v>
      </c>
      <c r="B63">
        <f t="shared" si="6"/>
        <v>1.0013515119510981</v>
      </c>
      <c r="C63">
        <f t="shared" si="7"/>
        <v>5.1937982310470532E-2</v>
      </c>
      <c r="D63">
        <f t="shared" si="8"/>
        <v>5.2008177114279054E-2</v>
      </c>
      <c r="E63">
        <f t="shared" si="13"/>
        <v>5.200817711427905E-4</v>
      </c>
      <c r="F63">
        <f t="shared" si="14"/>
        <v>5.1937982310470531E-4</v>
      </c>
      <c r="G63">
        <f t="shared" si="15"/>
        <v>4.0446381144201523E-15</v>
      </c>
      <c r="H63">
        <f t="shared" si="16"/>
        <v>4.0337274882222671E-15</v>
      </c>
      <c r="I63">
        <f t="shared" si="17"/>
        <v>2.8520197445062189E-11</v>
      </c>
      <c r="J63">
        <f t="shared" si="18"/>
        <v>2.859734028981844E-11</v>
      </c>
      <c r="K63">
        <f t="shared" si="19"/>
        <v>1.1408078978024877E-8</v>
      </c>
      <c r="L63">
        <f t="shared" si="20"/>
        <v>1.1438936115927378E-8</v>
      </c>
      <c r="M63">
        <f t="shared" si="9"/>
        <v>8.3730639899598158E-10</v>
      </c>
      <c r="N63">
        <f t="shared" si="10"/>
        <v>8.3843802860095548E-10</v>
      </c>
      <c r="O63">
        <f t="shared" si="11"/>
        <v>5.3361233551601757</v>
      </c>
      <c r="P63">
        <f>O63/Sheet1!$G$10</f>
        <v>2.1344493420640702E-17</v>
      </c>
    </row>
    <row r="64" spans="1:16" x14ac:dyDescent="0.25">
      <c r="A64">
        <f t="shared" si="12"/>
        <v>1584893.19246112</v>
      </c>
      <c r="B64">
        <f t="shared" si="6"/>
        <v>1.0017014527395809</v>
      </c>
      <c r="C64">
        <f t="shared" si="7"/>
        <v>5.8260109127023917E-2</v>
      </c>
      <c r="D64">
        <f t="shared" si="8"/>
        <v>5.8359235949306372E-2</v>
      </c>
      <c r="E64">
        <f t="shared" si="13"/>
        <v>5.8359235949306375E-4</v>
      </c>
      <c r="F64">
        <f t="shared" si="14"/>
        <v>5.8260109127023917E-4</v>
      </c>
      <c r="G64">
        <f t="shared" si="15"/>
        <v>5.0927875881744608E-15</v>
      </c>
      <c r="H64">
        <f t="shared" si="16"/>
        <v>5.0755014508056292E-15</v>
      </c>
      <c r="I64">
        <f t="shared" si="17"/>
        <v>2.2650439591264406E-11</v>
      </c>
      <c r="J64">
        <f t="shared" si="18"/>
        <v>2.2727582434003003E-11</v>
      </c>
      <c r="K64">
        <f t="shared" si="19"/>
        <v>9.0601758365057646E-9</v>
      </c>
      <c r="L64">
        <f t="shared" si="20"/>
        <v>9.0910329736012032E-9</v>
      </c>
      <c r="M64">
        <f t="shared" si="9"/>
        <v>7.4618488041428486E-10</v>
      </c>
      <c r="N64">
        <f t="shared" si="10"/>
        <v>7.474544787232996E-10</v>
      </c>
      <c r="O64">
        <f t="shared" si="11"/>
        <v>10.64510740586207</v>
      </c>
      <c r="P64">
        <f>O64/Sheet1!$G$10</f>
        <v>4.2580429623448281E-17</v>
      </c>
    </row>
    <row r="65" spans="1:16" x14ac:dyDescent="0.25">
      <c r="A65">
        <f t="shared" si="12"/>
        <v>1995262.3149688879</v>
      </c>
      <c r="B65">
        <f t="shared" si="6"/>
        <v>1.0021420020908252</v>
      </c>
      <c r="C65">
        <f t="shared" si="7"/>
        <v>6.5347370791000767E-2</v>
      </c>
      <c r="D65">
        <f t="shared" si="8"/>
        <v>6.5487344995865018E-2</v>
      </c>
      <c r="E65">
        <f t="shared" si="13"/>
        <v>6.5487344995865024E-4</v>
      </c>
      <c r="F65">
        <f t="shared" si="14"/>
        <v>6.5347370791000764E-4</v>
      </c>
      <c r="G65">
        <f t="shared" si="15"/>
        <v>6.4128500808472422E-15</v>
      </c>
      <c r="H65">
        <f t="shared" si="16"/>
        <v>6.3854654377314775E-15</v>
      </c>
      <c r="I65">
        <f t="shared" si="17"/>
        <v>1.7987926766229136E-11</v>
      </c>
      <c r="J65">
        <f t="shared" si="18"/>
        <v>1.8065069608781378E-11</v>
      </c>
      <c r="K65">
        <f t="shared" si="19"/>
        <v>7.1951707064916554E-9</v>
      </c>
      <c r="L65">
        <f t="shared" si="20"/>
        <v>7.2260278435125518E-9</v>
      </c>
      <c r="M65">
        <f t="shared" si="9"/>
        <v>6.6496480351511924E-10</v>
      </c>
      <c r="N65">
        <f t="shared" si="10"/>
        <v>6.6638915951457381E-10</v>
      </c>
      <c r="O65">
        <f t="shared" si="11"/>
        <v>21.23511897493049</v>
      </c>
      <c r="P65">
        <f>O65/Sheet1!$G$10</f>
        <v>8.4940475899721963E-17</v>
      </c>
    </row>
    <row r="66" spans="1:16" x14ac:dyDescent="0.25">
      <c r="A66">
        <f t="shared" si="12"/>
        <v>2511886.4315095907</v>
      </c>
      <c r="B66">
        <f t="shared" si="6"/>
        <v>1.002696620864256</v>
      </c>
      <c r="C66">
        <f t="shared" si="7"/>
        <v>7.3290549250763226E-2</v>
      </c>
      <c r="D66">
        <f t="shared" si="8"/>
        <v>7.3488186075025622E-2</v>
      </c>
      <c r="E66">
        <f t="shared" ref="E66:E97" si="21">D66*$R$13</f>
        <v>7.3488186075025628E-4</v>
      </c>
      <c r="F66">
        <f t="shared" ref="F66:F97" si="22">C66*$R$12</f>
        <v>7.3290549250763228E-4</v>
      </c>
      <c r="G66">
        <f t="shared" ref="G66:G97" si="23">$R$8*$R$1^2*(SQRT((SQRT(5)*E66)^2+1)-1)</f>
        <v>8.0755352124880148E-15</v>
      </c>
      <c r="H66">
        <f t="shared" ref="H66:H97" si="24">$R$8*$R$1^2*(SQRT((SQRT(5)*F66)^2+1)-1)</f>
        <v>8.0321574680850035E-15</v>
      </c>
      <c r="I66">
        <f t="shared" ref="I66:I83" si="25">1/(4*PI()*$R$6)*$R$15*$R$9^2/G66</f>
        <v>1.4284363151398738E-11</v>
      </c>
      <c r="J66">
        <f t="shared" ref="J66:J83" si="26">1/(4*PI()*$R$6)*$R$15*$R$9^2/H66</f>
        <v>1.4361505993306805E-11</v>
      </c>
      <c r="K66">
        <f t="shared" si="19"/>
        <v>5.7137452605594963E-9</v>
      </c>
      <c r="L66">
        <f t="shared" si="20"/>
        <v>5.7446023973227226E-9</v>
      </c>
      <c r="M66">
        <f t="shared" si="9"/>
        <v>5.9256843614896681E-10</v>
      </c>
      <c r="N66">
        <f t="shared" si="10"/>
        <v>5.9416636855738573E-10</v>
      </c>
      <c r="O66">
        <f t="shared" si="11"/>
        <v>42.357937986045734</v>
      </c>
      <c r="P66">
        <f>O66/Sheet1!$G$10</f>
        <v>1.6943175194418293E-16</v>
      </c>
    </row>
    <row r="67" spans="1:16" x14ac:dyDescent="0.25">
      <c r="A67">
        <f t="shared" si="12"/>
        <v>3162277.660168393</v>
      </c>
      <c r="B67">
        <f t="shared" ref="B67:B122" si="27">1+$R$3*A67/($R$5*$R$1^2)</f>
        <v>1.0033948445319865</v>
      </c>
      <c r="C67">
        <f t="shared" ref="C67:C122" si="28">SQRT(1-B67^-2)</f>
        <v>8.2190449544162478E-2</v>
      </c>
      <c r="D67">
        <f t="shared" ref="D67:D122" si="29">B67*C67</f>
        <v>8.2469473342378988E-2</v>
      </c>
      <c r="E67">
        <f t="shared" si="21"/>
        <v>8.2469473342378986E-4</v>
      </c>
      <c r="F67">
        <f t="shared" si="22"/>
        <v>8.2190449544162483E-4</v>
      </c>
      <c r="G67">
        <f t="shared" si="23"/>
        <v>1.0170039177530703E-14</v>
      </c>
      <c r="H67">
        <f t="shared" si="24"/>
        <v>1.0101337875594013E-14</v>
      </c>
      <c r="I67">
        <f t="shared" si="25"/>
        <v>1.1342520476415198E-11</v>
      </c>
      <c r="J67">
        <f t="shared" si="26"/>
        <v>1.1419663319627685E-11</v>
      </c>
      <c r="K67">
        <f t="shared" si="19"/>
        <v>4.5370081905660801E-9</v>
      </c>
      <c r="L67">
        <f t="shared" si="20"/>
        <v>4.5678653278510745E-9</v>
      </c>
      <c r="M67">
        <f t="shared" ref="M67:M122" si="30">SQRT(5)*$R$16/E67</f>
        <v>5.2803513509919096E-10</v>
      </c>
      <c r="N67">
        <f t="shared" ref="N67:N122" si="31">SQRT(5)*$R$16/F67</f>
        <v>5.2982773229027911E-10</v>
      </c>
      <c r="O67">
        <f t="shared" ref="O67:O122" si="32">$R$15*$R$8/((4/3)*PI()*MAX($I67,$K67,$M67,0.00000000000001)^2*MAX($J67,$L67,$N67,0.00000000000001))</f>
        <v>84.485876790535968</v>
      </c>
      <c r="P67">
        <f>O67/Sheet1!$G$10</f>
        <v>3.3794350716214388E-16</v>
      </c>
    </row>
    <row r="68" spans="1:16" x14ac:dyDescent="0.25">
      <c r="A68">
        <f t="shared" ref="A68:A121" si="33">A67*(10^0.1)</f>
        <v>3981071.7055349899</v>
      </c>
      <c r="B68">
        <f t="shared" si="27"/>
        <v>1.0042738560504081</v>
      </c>
      <c r="C68">
        <f t="shared" si="28"/>
        <v>9.2158695557624348E-2</v>
      </c>
      <c r="D68">
        <f t="shared" si="29"/>
        <v>9.2552568556231021E-2</v>
      </c>
      <c r="E68">
        <f t="shared" si="21"/>
        <v>9.2552568556231022E-4</v>
      </c>
      <c r="F68">
        <f t="shared" si="22"/>
        <v>9.2158695557624352E-4</v>
      </c>
      <c r="G68">
        <f t="shared" si="23"/>
        <v>1.2808935532564839E-14</v>
      </c>
      <c r="H68">
        <f t="shared" si="24"/>
        <v>1.2700146474382906E-14</v>
      </c>
      <c r="I68">
        <f t="shared" si="25"/>
        <v>9.0057348890402703E-12</v>
      </c>
      <c r="J68">
        <f t="shared" si="26"/>
        <v>9.0828777329272309E-12</v>
      </c>
      <c r="K68">
        <f t="shared" si="19"/>
        <v>3.6022939556161084E-9</v>
      </c>
      <c r="L68">
        <f t="shared" si="20"/>
        <v>3.6331510931708932E-9</v>
      </c>
      <c r="M68">
        <f t="shared" si="30"/>
        <v>4.7050860043333142E-10</v>
      </c>
      <c r="N68">
        <f t="shared" si="31"/>
        <v>4.7251948646206243E-10</v>
      </c>
      <c r="O68">
        <f t="shared" si="32"/>
        <v>168.49800967550181</v>
      </c>
      <c r="P68">
        <f>O68/Sheet1!$G$10</f>
        <v>6.7399203870200724E-16</v>
      </c>
    </row>
    <row r="69" spans="1:16" x14ac:dyDescent="0.25">
      <c r="A69">
        <f t="shared" si="33"/>
        <v>5011872.3362727454</v>
      </c>
      <c r="B69">
        <f t="shared" si="27"/>
        <v>1.0053804659882091</v>
      </c>
      <c r="C69">
        <f t="shared" si="28"/>
        <v>0.10331845244469064</v>
      </c>
      <c r="D69">
        <f t="shared" si="29"/>
        <v>0.10387435386402369</v>
      </c>
      <c r="E69">
        <f t="shared" si="21"/>
        <v>1.038743538640237E-3</v>
      </c>
      <c r="F69">
        <f t="shared" si="22"/>
        <v>1.0331845244469064E-3</v>
      </c>
      <c r="G69">
        <f t="shared" si="23"/>
        <v>1.6134393245797636E-14</v>
      </c>
      <c r="H69">
        <f t="shared" si="24"/>
        <v>1.5962163626122726E-14</v>
      </c>
      <c r="I69">
        <f t="shared" si="25"/>
        <v>7.1495640313051038E-12</v>
      </c>
      <c r="J69">
        <f t="shared" si="26"/>
        <v>7.2267068750194681E-12</v>
      </c>
      <c r="K69">
        <f t="shared" si="19"/>
        <v>2.859825612522042E-9</v>
      </c>
      <c r="L69">
        <f t="shared" si="20"/>
        <v>2.8906827500077877E-9</v>
      </c>
      <c r="M69">
        <f t="shared" si="30"/>
        <v>4.192255150381676E-10</v>
      </c>
      <c r="N69">
        <f t="shared" si="31"/>
        <v>4.2148114366321994E-10</v>
      </c>
      <c r="O69">
        <f t="shared" si="32"/>
        <v>336.01371159884707</v>
      </c>
      <c r="P69">
        <f>O69/Sheet1!$G$10</f>
        <v>1.3440548463953882E-15</v>
      </c>
    </row>
    <row r="70" spans="1:16" x14ac:dyDescent="0.25">
      <c r="A70">
        <f t="shared" si="33"/>
        <v>6309573.4448019611</v>
      </c>
      <c r="B70">
        <f t="shared" si="27"/>
        <v>1.0067736053598506</v>
      </c>
      <c r="C70">
        <f t="shared" si="28"/>
        <v>0.11580500088133139</v>
      </c>
      <c r="D70">
        <f t="shared" si="29"/>
        <v>0.11658941825599868</v>
      </c>
      <c r="E70">
        <f t="shared" si="21"/>
        <v>1.1658941825599869E-3</v>
      </c>
      <c r="F70">
        <f t="shared" si="22"/>
        <v>1.1580500088133139E-3</v>
      </c>
      <c r="G70">
        <f t="shared" si="23"/>
        <v>2.0326101298879412E-14</v>
      </c>
      <c r="H70">
        <f t="shared" si="24"/>
        <v>2.0053512513434288E-14</v>
      </c>
      <c r="I70">
        <f t="shared" si="25"/>
        <v>5.6751600280298861E-12</v>
      </c>
      <c r="J70">
        <f t="shared" si="26"/>
        <v>5.7523028716195577E-12</v>
      </c>
      <c r="K70">
        <f t="shared" si="19"/>
        <v>2.2700640112119546E-9</v>
      </c>
      <c r="L70">
        <f t="shared" si="20"/>
        <v>2.3009211486478235E-9</v>
      </c>
      <c r="M70">
        <f t="shared" si="30"/>
        <v>3.7350541883900057E-10</v>
      </c>
      <c r="N70">
        <f t="shared" si="31"/>
        <v>3.7603539714598174E-10</v>
      </c>
      <c r="O70">
        <f t="shared" si="32"/>
        <v>669.974989187299</v>
      </c>
      <c r="P70">
        <f>O70/Sheet1!$G$10</f>
        <v>2.6798999567491961E-15</v>
      </c>
    </row>
    <row r="71" spans="1:16" x14ac:dyDescent="0.25">
      <c r="A71">
        <f t="shared" si="33"/>
        <v>7943282.3472428517</v>
      </c>
      <c r="B71">
        <f t="shared" si="27"/>
        <v>1.008527463916981</v>
      </c>
      <c r="C71">
        <f t="shared" si="28"/>
        <v>0.12976605537751298</v>
      </c>
      <c r="D71">
        <f t="shared" si="29"/>
        <v>0.13087263073239369</v>
      </c>
      <c r="E71">
        <f t="shared" si="21"/>
        <v>1.308726307323937E-3</v>
      </c>
      <c r="F71">
        <f t="shared" si="22"/>
        <v>1.2976605537751299E-3</v>
      </c>
      <c r="G71">
        <f t="shared" si="23"/>
        <v>2.5611398172338625E-14</v>
      </c>
      <c r="H71">
        <f t="shared" si="24"/>
        <v>2.5180122879330825E-14</v>
      </c>
      <c r="I71">
        <f t="shared" si="25"/>
        <v>4.5040054760334702E-12</v>
      </c>
      <c r="J71">
        <f t="shared" si="26"/>
        <v>4.5811483196444344E-12</v>
      </c>
      <c r="K71">
        <f t="shared" si="19"/>
        <v>1.8016021904133884E-9</v>
      </c>
      <c r="L71">
        <f t="shared" si="20"/>
        <v>1.8324593278577739E-9</v>
      </c>
      <c r="M71">
        <f t="shared" si="30"/>
        <v>3.3274168368286246E-10</v>
      </c>
      <c r="N71">
        <f t="shared" si="31"/>
        <v>3.3557912638414363E-10</v>
      </c>
      <c r="O71">
        <f t="shared" si="32"/>
        <v>1335.6245308648483</v>
      </c>
      <c r="P71">
        <f>O71/Sheet1!$G$10</f>
        <v>5.3424981234593932E-15</v>
      </c>
    </row>
    <row r="72" spans="1:16" x14ac:dyDescent="0.25">
      <c r="A72">
        <f t="shared" si="33"/>
        <v>10000000.000000047</v>
      </c>
      <c r="B72">
        <f t="shared" si="27"/>
        <v>1.0107354410232452</v>
      </c>
      <c r="C72">
        <f t="shared" si="28"/>
        <v>0.14536167453040924</v>
      </c>
      <c r="D72">
        <f t="shared" si="29"/>
        <v>0.14692219621437061</v>
      </c>
      <c r="E72">
        <f t="shared" si="21"/>
        <v>1.4692219621437062E-3</v>
      </c>
      <c r="F72">
        <f t="shared" si="22"/>
        <v>1.4536167453040923E-3</v>
      </c>
      <c r="G72">
        <f t="shared" si="23"/>
        <v>3.2278266602871049E-14</v>
      </c>
      <c r="H72">
        <f t="shared" si="24"/>
        <v>3.1596228101167167E-14</v>
      </c>
      <c r="I72">
        <f t="shared" si="25"/>
        <v>3.5737321039050599E-12</v>
      </c>
      <c r="J72">
        <f t="shared" si="26"/>
        <v>3.650874947722814E-12</v>
      </c>
      <c r="K72">
        <f t="shared" si="19"/>
        <v>1.4294928415620241E-9</v>
      </c>
      <c r="L72">
        <f t="shared" si="20"/>
        <v>1.4603499790891258E-9</v>
      </c>
      <c r="M72">
        <f t="shared" si="30"/>
        <v>2.9639346960458011E-10</v>
      </c>
      <c r="N72">
        <f t="shared" si="31"/>
        <v>2.9957538421719513E-10</v>
      </c>
      <c r="O72">
        <f t="shared" si="32"/>
        <v>2662.0463621543549</v>
      </c>
      <c r="P72">
        <f>O72/Sheet1!$G$10</f>
        <v>1.064818544861742E-14</v>
      </c>
    </row>
    <row r="73" spans="1:16" x14ac:dyDescent="0.25">
      <c r="A73">
        <f t="shared" si="33"/>
        <v>12589254.117941732</v>
      </c>
      <c r="B73">
        <f t="shared" si="27"/>
        <v>1.0135151195109811</v>
      </c>
      <c r="C73">
        <f t="shared" si="28"/>
        <v>0.16276355274490592</v>
      </c>
      <c r="D73">
        <f t="shared" si="29"/>
        <v>0.16496332161228519</v>
      </c>
      <c r="E73">
        <f t="shared" si="21"/>
        <v>1.649633216122852E-3</v>
      </c>
      <c r="F73">
        <f t="shared" si="22"/>
        <v>1.6276355274490591E-3</v>
      </c>
      <c r="G73">
        <f t="shared" si="23"/>
        <v>4.0692077327808744E-14</v>
      </c>
      <c r="H73">
        <f t="shared" si="24"/>
        <v>3.9614067439002571E-14</v>
      </c>
      <c r="I73">
        <f t="shared" si="25"/>
        <v>2.8347994300663181E-12</v>
      </c>
      <c r="J73">
        <f t="shared" si="26"/>
        <v>2.9119422739083222E-12</v>
      </c>
      <c r="K73">
        <f t="shared" si="19"/>
        <v>1.1339197720265275E-9</v>
      </c>
      <c r="L73">
        <f t="shared" si="20"/>
        <v>1.1647769095633292E-9</v>
      </c>
      <c r="M73">
        <f t="shared" si="30"/>
        <v>2.6397855639843752E-10</v>
      </c>
      <c r="N73">
        <f t="shared" si="31"/>
        <v>2.6754625813649868E-10</v>
      </c>
      <c r="O73">
        <f t="shared" si="32"/>
        <v>5304.3127720471093</v>
      </c>
      <c r="P73">
        <f>O73/Sheet1!$G$10</f>
        <v>2.1217251088188436E-14</v>
      </c>
    </row>
    <row r="74" spans="1:16" x14ac:dyDescent="0.25">
      <c r="A74">
        <f t="shared" si="33"/>
        <v>15848931.924611211</v>
      </c>
      <c r="B74">
        <f t="shared" si="27"/>
        <v>1.0170145273958091</v>
      </c>
      <c r="C74">
        <f t="shared" si="28"/>
        <v>0.18215340826595883</v>
      </c>
      <c r="D74">
        <f t="shared" si="29"/>
        <v>0.18525266242114</v>
      </c>
      <c r="E74">
        <f t="shared" si="21"/>
        <v>1.8525266242114E-3</v>
      </c>
      <c r="F74">
        <f t="shared" si="22"/>
        <v>1.8215340826595882E-3</v>
      </c>
      <c r="G74">
        <f t="shared" si="23"/>
        <v>5.1317277325137201E-14</v>
      </c>
      <c r="H74">
        <f t="shared" si="24"/>
        <v>4.9614584096460338E-14</v>
      </c>
      <c r="I74">
        <f t="shared" si="25"/>
        <v>2.2478565432500439E-12</v>
      </c>
      <c r="J74">
        <f t="shared" si="26"/>
        <v>2.3249993871321497E-12</v>
      </c>
      <c r="K74">
        <f t="shared" si="19"/>
        <v>8.991426173000178E-10</v>
      </c>
      <c r="L74">
        <f t="shared" si="20"/>
        <v>9.2999975485285991E-10</v>
      </c>
      <c r="M74">
        <f t="shared" si="30"/>
        <v>2.350669562789123E-10</v>
      </c>
      <c r="N74">
        <f t="shared" si="31"/>
        <v>2.390665094463693E-10</v>
      </c>
      <c r="O74">
        <f t="shared" si="32"/>
        <v>10565.657635965883</v>
      </c>
      <c r="P74">
        <f>O74/Sheet1!$G$10</f>
        <v>4.2262630543863529E-14</v>
      </c>
    </row>
    <row r="75" spans="1:16" x14ac:dyDescent="0.25">
      <c r="A75">
        <f t="shared" si="33"/>
        <v>19952623.149688892</v>
      </c>
      <c r="B75">
        <f t="shared" si="27"/>
        <v>1.0214200209082522</v>
      </c>
      <c r="C75">
        <f t="shared" si="28"/>
        <v>0.20372009047302586</v>
      </c>
      <c r="D75">
        <f t="shared" si="29"/>
        <v>0.20808377907038911</v>
      </c>
      <c r="E75">
        <f t="shared" si="21"/>
        <v>2.0808377907038911E-3</v>
      </c>
      <c r="F75">
        <f t="shared" si="22"/>
        <v>2.0372009047302585E-3</v>
      </c>
      <c r="G75">
        <f t="shared" si="23"/>
        <v>6.4745659000682618E-14</v>
      </c>
      <c r="H75">
        <f t="shared" si="24"/>
        <v>6.2058606676814966E-14</v>
      </c>
      <c r="I75">
        <f t="shared" si="25"/>
        <v>1.7816465134113563E-12</v>
      </c>
      <c r="J75">
        <f t="shared" si="26"/>
        <v>1.8587893572574016E-12</v>
      </c>
      <c r="K75">
        <f t="shared" si="19"/>
        <v>7.1265860536454262E-10</v>
      </c>
      <c r="L75">
        <f t="shared" si="20"/>
        <v>7.4351574290296077E-10</v>
      </c>
      <c r="M75">
        <f t="shared" si="30"/>
        <v>2.0927522410659177E-10</v>
      </c>
      <c r="N75">
        <f t="shared" si="31"/>
        <v>2.1375790378253416E-10</v>
      </c>
      <c r="O75">
        <f t="shared" si="32"/>
        <v>21036.975330560621</v>
      </c>
      <c r="P75">
        <f>O75/Sheet1!$G$10</f>
        <v>8.4147901322242478E-14</v>
      </c>
    </row>
    <row r="76" spans="1:16" x14ac:dyDescent="0.25">
      <c r="A76">
        <f t="shared" si="33"/>
        <v>25118864.315095924</v>
      </c>
      <c r="B76">
        <f t="shared" si="27"/>
        <v>1.0269662086425611</v>
      </c>
      <c r="C76">
        <f t="shared" si="28"/>
        <v>0.22765492272239152</v>
      </c>
      <c r="D76">
        <f t="shared" si="29"/>
        <v>0.23379391286702964</v>
      </c>
      <c r="E76">
        <f t="shared" si="21"/>
        <v>2.3379391286702965E-3</v>
      </c>
      <c r="F76">
        <f t="shared" si="22"/>
        <v>2.2765492272239151E-3</v>
      </c>
      <c r="G76">
        <f t="shared" si="23"/>
        <v>8.1733478927867904E-14</v>
      </c>
      <c r="H76">
        <f t="shared" si="24"/>
        <v>7.7497524659199652E-14</v>
      </c>
      <c r="I76">
        <f t="shared" si="25"/>
        <v>1.4113418287124401E-12</v>
      </c>
      <c r="J76">
        <f t="shared" si="26"/>
        <v>1.4884846725668062E-12</v>
      </c>
      <c r="K76">
        <f t="shared" si="19"/>
        <v>5.6453673148497615E-10</v>
      </c>
      <c r="L76">
        <f t="shared" si="20"/>
        <v>5.9539386902672256E-10</v>
      </c>
      <c r="M76">
        <f t="shared" si="30"/>
        <v>1.8626139134199552E-10</v>
      </c>
      <c r="N76">
        <f t="shared" si="31"/>
        <v>1.912841548829775E-10</v>
      </c>
      <c r="O76">
        <f t="shared" si="32"/>
        <v>41864.679062737872</v>
      </c>
      <c r="P76">
        <f>O76/Sheet1!$G$10</f>
        <v>1.674587162509515E-13</v>
      </c>
    </row>
    <row r="77" spans="1:16" x14ac:dyDescent="0.25">
      <c r="A77">
        <f t="shared" si="33"/>
        <v>31622776.601683948</v>
      </c>
      <c r="B77">
        <f t="shared" si="27"/>
        <v>1.0339484453198637</v>
      </c>
      <c r="C77">
        <f t="shared" si="28"/>
        <v>0.25414468463649281</v>
      </c>
      <c r="D77">
        <f t="shared" si="29"/>
        <v>0.26277250156620879</v>
      </c>
      <c r="E77">
        <f t="shared" si="21"/>
        <v>2.627725015662088E-3</v>
      </c>
      <c r="F77">
        <f t="shared" si="22"/>
        <v>2.5414468463649284E-3</v>
      </c>
      <c r="G77">
        <f t="shared" si="23"/>
        <v>1.0325061223879556E-13</v>
      </c>
      <c r="H77">
        <f t="shared" si="24"/>
        <v>9.6581758521050216E-14</v>
      </c>
      <c r="I77">
        <f t="shared" si="25"/>
        <v>1.1172222141433803E-12</v>
      </c>
      <c r="J77">
        <f t="shared" si="26"/>
        <v>1.1943650579932765E-12</v>
      </c>
      <c r="K77">
        <f t="shared" si="19"/>
        <v>4.468888856573522E-10</v>
      </c>
      <c r="L77">
        <f t="shared" si="20"/>
        <v>4.7774602319731072E-10</v>
      </c>
      <c r="M77">
        <f t="shared" si="30"/>
        <v>1.6572045871751941E-10</v>
      </c>
      <c r="N77">
        <f t="shared" si="31"/>
        <v>1.7134641064867384E-10</v>
      </c>
      <c r="O77">
        <f t="shared" si="32"/>
        <v>83260.755140535039</v>
      </c>
      <c r="P77">
        <f>O77/Sheet1!$G$10</f>
        <v>3.3304302056214016E-13</v>
      </c>
    </row>
    <row r="78" spans="1:16" x14ac:dyDescent="0.25">
      <c r="A78">
        <f t="shared" si="33"/>
        <v>39810717.055349924</v>
      </c>
      <c r="B78">
        <f t="shared" si="27"/>
        <v>1.0427385605040811</v>
      </c>
      <c r="C78">
        <f t="shared" si="28"/>
        <v>0.28336154036379368</v>
      </c>
      <c r="D78">
        <f t="shared" si="29"/>
        <v>0.29547200470116131</v>
      </c>
      <c r="E78">
        <f t="shared" si="21"/>
        <v>2.954720047011613E-3</v>
      </c>
      <c r="F78">
        <f t="shared" si="22"/>
        <v>2.8336154036379367E-3</v>
      </c>
      <c r="G78">
        <f t="shared" si="23"/>
        <v>1.3054627706715641E-13</v>
      </c>
      <c r="H78">
        <f t="shared" si="24"/>
        <v>1.200643304957897E-13</v>
      </c>
      <c r="I78">
        <f t="shared" si="25"/>
        <v>8.8362441433504632E-13</v>
      </c>
      <c r="J78">
        <f t="shared" si="26"/>
        <v>9.6076725819190664E-13</v>
      </c>
      <c r="K78">
        <f t="shared" si="19"/>
        <v>3.5344976573401861E-10</v>
      </c>
      <c r="L78">
        <f t="shared" si="20"/>
        <v>3.8430690327676266E-10</v>
      </c>
      <c r="M78">
        <f t="shared" si="30"/>
        <v>1.4738039071398719E-10</v>
      </c>
      <c r="N78">
        <f t="shared" si="31"/>
        <v>1.5367921645963205E-10</v>
      </c>
      <c r="O78">
        <f t="shared" si="32"/>
        <v>165463.78377043337</v>
      </c>
      <c r="P78">
        <f>O78/Sheet1!$G$10</f>
        <v>6.6185513508173343E-13</v>
      </c>
    </row>
    <row r="79" spans="1:16" x14ac:dyDescent="0.25">
      <c r="A79">
        <f t="shared" si="33"/>
        <v>50118723.362727478</v>
      </c>
      <c r="B79">
        <f t="shared" si="27"/>
        <v>1.0538046598820903</v>
      </c>
      <c r="C79">
        <f t="shared" si="28"/>
        <v>0.31544917649287652</v>
      </c>
      <c r="D79">
        <f t="shared" si="29"/>
        <v>0.33242181214416122</v>
      </c>
      <c r="E79">
        <f t="shared" si="21"/>
        <v>3.3242181214416123E-3</v>
      </c>
      <c r="F79">
        <f t="shared" si="22"/>
        <v>3.154491764928765E-3</v>
      </c>
      <c r="G79">
        <f t="shared" si="23"/>
        <v>1.6523786671871136E-13</v>
      </c>
      <c r="H79">
        <f t="shared" si="24"/>
        <v>1.4879555135975776E-13</v>
      </c>
      <c r="I79">
        <f t="shared" si="25"/>
        <v>6.9810800579661708E-13</v>
      </c>
      <c r="J79">
        <f t="shared" si="26"/>
        <v>7.7525084965869898E-13</v>
      </c>
      <c r="K79">
        <f t="shared" si="19"/>
        <v>2.7924320231864686E-10</v>
      </c>
      <c r="L79">
        <f t="shared" si="20"/>
        <v>3.1010033986347964E-10</v>
      </c>
      <c r="M79">
        <f t="shared" si="30"/>
        <v>1.3099856238981483E-10</v>
      </c>
      <c r="N79">
        <f t="shared" si="31"/>
        <v>1.3804689548424161E-10</v>
      </c>
      <c r="O79">
        <f t="shared" si="32"/>
        <v>328525.48994187283</v>
      </c>
      <c r="P79">
        <f>O79/Sheet1!$G$10</f>
        <v>1.3141019597674914E-12</v>
      </c>
    </row>
    <row r="80" spans="1:16" x14ac:dyDescent="0.25">
      <c r="A80">
        <f t="shared" si="33"/>
        <v>63095734.448019646</v>
      </c>
      <c r="B80">
        <f t="shared" si="27"/>
        <v>1.0677360535985057</v>
      </c>
      <c r="C80">
        <f t="shared" si="28"/>
        <v>0.35050449171522302</v>
      </c>
      <c r="D80">
        <f t="shared" si="29"/>
        <v>0.37424628275256233</v>
      </c>
      <c r="E80">
        <f t="shared" si="21"/>
        <v>3.7424628275256233E-3</v>
      </c>
      <c r="F80">
        <f t="shared" si="22"/>
        <v>3.5050449171522302E-3</v>
      </c>
      <c r="G80">
        <f t="shared" si="23"/>
        <v>2.0943243416076617E-13</v>
      </c>
      <c r="H80">
        <f t="shared" si="24"/>
        <v>1.837033429234972E-13</v>
      </c>
      <c r="I80">
        <f t="shared" si="25"/>
        <v>5.5079280379531823E-13</v>
      </c>
      <c r="J80">
        <f t="shared" si="26"/>
        <v>6.2793564766606129E-13</v>
      </c>
      <c r="K80">
        <f t="shared" si="19"/>
        <v>2.2031712151812733E-10</v>
      </c>
      <c r="L80">
        <f t="shared" si="20"/>
        <v>2.5117425906642455E-10</v>
      </c>
      <c r="M80">
        <f t="shared" si="30"/>
        <v>1.1635861598308437E-10</v>
      </c>
      <c r="N80">
        <f t="shared" si="31"/>
        <v>1.2424028943196251E-10</v>
      </c>
      <c r="O80">
        <f t="shared" si="32"/>
        <v>651575.7400822643</v>
      </c>
      <c r="P80">
        <f>O80/Sheet1!$G$10</f>
        <v>2.6063029603290572E-12</v>
      </c>
    </row>
    <row r="81" spans="1:16" x14ac:dyDescent="0.25">
      <c r="A81">
        <f t="shared" si="33"/>
        <v>79432823.47242856</v>
      </c>
      <c r="B81">
        <f t="shared" si="27"/>
        <v>1.0852746391698105</v>
      </c>
      <c r="C81">
        <f t="shared" si="28"/>
        <v>0.38855448065912856</v>
      </c>
      <c r="D81">
        <f t="shared" si="29"/>
        <v>0.42168832379514887</v>
      </c>
      <c r="E81">
        <f t="shared" si="21"/>
        <v>4.2168832379514886E-3</v>
      </c>
      <c r="F81">
        <f t="shared" si="22"/>
        <v>3.8855448065912858E-3</v>
      </c>
      <c r="G81">
        <f t="shared" si="23"/>
        <v>2.6589492714535346E-13</v>
      </c>
      <c r="H81">
        <f t="shared" si="24"/>
        <v>2.2575230854864409E-13</v>
      </c>
      <c r="I81">
        <f t="shared" si="25"/>
        <v>4.3383256256719676E-13</v>
      </c>
      <c r="J81">
        <f t="shared" si="26"/>
        <v>5.1097540644741999E-13</v>
      </c>
      <c r="K81">
        <f t="shared" si="19"/>
        <v>1.7353302502687872E-10</v>
      </c>
      <c r="L81">
        <f t="shared" si="20"/>
        <v>2.0439016257896802E-10</v>
      </c>
      <c r="M81">
        <f t="shared" si="30"/>
        <v>1.0326769094763155E-10</v>
      </c>
      <c r="N81">
        <f t="shared" si="31"/>
        <v>1.1207380603109031E-10</v>
      </c>
      <c r="O81">
        <f t="shared" si="32"/>
        <v>1290661.2444182953</v>
      </c>
      <c r="P81">
        <f>O81/Sheet1!$G$10</f>
        <v>5.1626449776731811E-12</v>
      </c>
    </row>
    <row r="82" spans="1:16" x14ac:dyDescent="0.25">
      <c r="A82">
        <f t="shared" si="33"/>
        <v>100000000.00000052</v>
      </c>
      <c r="B82">
        <f t="shared" si="27"/>
        <v>1.1073544102324528</v>
      </c>
      <c r="C82">
        <f t="shared" si="28"/>
        <v>0.42952860921591374</v>
      </c>
      <c r="D82">
        <f t="shared" si="29"/>
        <v>0.47564039973625388</v>
      </c>
      <c r="E82">
        <f t="shared" si="21"/>
        <v>4.7564039973625391E-3</v>
      </c>
      <c r="F82">
        <f t="shared" si="22"/>
        <v>4.2952860921591377E-3</v>
      </c>
      <c r="G82">
        <f t="shared" si="23"/>
        <v>3.3828422244755576E-13</v>
      </c>
      <c r="H82">
        <f t="shared" si="24"/>
        <v>2.7587397286553039E-13</v>
      </c>
      <c r="I82">
        <f t="shared" si="25"/>
        <v>3.4099691904776937E-13</v>
      </c>
      <c r="J82">
        <f t="shared" si="26"/>
        <v>4.1813976294644467E-13</v>
      </c>
      <c r="K82">
        <f t="shared" si="19"/>
        <v>1.3639876761910776E-10</v>
      </c>
      <c r="L82">
        <f t="shared" si="20"/>
        <v>1.6725590517857788E-10</v>
      </c>
      <c r="M82">
        <f t="shared" si="30"/>
        <v>9.1553996510912903E-11</v>
      </c>
      <c r="N82">
        <f t="shared" si="31"/>
        <v>1.0138272181076602E-10</v>
      </c>
      <c r="O82">
        <f t="shared" si="32"/>
        <v>2552902.217446906</v>
      </c>
      <c r="P82">
        <f>O82/Sheet1!$G$10</f>
        <v>1.0211608869787625E-11</v>
      </c>
    </row>
    <row r="83" spans="1:16" x14ac:dyDescent="0.25">
      <c r="A83">
        <f t="shared" si="33"/>
        <v>125892541.17941739</v>
      </c>
      <c r="B83">
        <f t="shared" si="27"/>
        <v>1.1351511951098106</v>
      </c>
      <c r="C83">
        <f t="shared" si="28"/>
        <v>0.47322812893893956</v>
      </c>
      <c r="D83">
        <f t="shared" si="29"/>
        <v>0.53718547612461676</v>
      </c>
      <c r="E83">
        <f t="shared" si="21"/>
        <v>5.3718547612461674E-3</v>
      </c>
      <c r="F83">
        <f t="shared" si="22"/>
        <v>4.7322812893893958E-3</v>
      </c>
      <c r="G83">
        <f t="shared" si="23"/>
        <v>4.3148868598292608E-13</v>
      </c>
      <c r="H83">
        <f t="shared" si="24"/>
        <v>3.3486171645332428E-13</v>
      </c>
      <c r="I83">
        <f t="shared" si="25"/>
        <v>2.6733928690230202E-13</v>
      </c>
      <c r="J83">
        <f t="shared" si="26"/>
        <v>3.4448213082956509E-13</v>
      </c>
      <c r="K83">
        <f t="shared" si="19"/>
        <v>1.0693571476092082E-10</v>
      </c>
      <c r="L83">
        <f t="shared" si="20"/>
        <v>1.3779285233182605E-10</v>
      </c>
      <c r="M83">
        <f t="shared" si="30"/>
        <v>8.1064700058644535E-11</v>
      </c>
      <c r="N83">
        <f t="shared" si="31"/>
        <v>9.2020691152788661E-11</v>
      </c>
      <c r="O83">
        <f t="shared" si="32"/>
        <v>5041552.4531450272</v>
      </c>
      <c r="P83">
        <f>O83/Sheet1!$G$10</f>
        <v>2.0166209812580108E-11</v>
      </c>
    </row>
    <row r="84" spans="1:16" x14ac:dyDescent="0.25">
      <c r="A84">
        <f t="shared" si="33"/>
        <v>158489319.2461122</v>
      </c>
      <c r="B84">
        <f t="shared" si="27"/>
        <v>1.1701452739580922</v>
      </c>
      <c r="C84">
        <f t="shared" si="28"/>
        <v>0.51929550812233172</v>
      </c>
      <c r="D84">
        <f t="shared" si="29"/>
        <v>0.60765118461701251</v>
      </c>
      <c r="E84">
        <f t="shared" si="21"/>
        <v>6.076511846170125E-3</v>
      </c>
      <c r="F84">
        <f t="shared" si="22"/>
        <v>5.1929550812233171E-3</v>
      </c>
      <c r="G84">
        <f t="shared" si="23"/>
        <v>5.5210948380444598E-13</v>
      </c>
      <c r="H84">
        <f t="shared" si="24"/>
        <v>4.0322833843653096E-13</v>
      </c>
      <c r="K84">
        <f t="shared" si="19"/>
        <v>8.3573190463755536E-11</v>
      </c>
      <c r="L84">
        <f t="shared" si="20"/>
        <v>1.1443032805120541E-10</v>
      </c>
      <c r="M84">
        <f t="shared" si="30"/>
        <v>7.1664106975038106E-11</v>
      </c>
      <c r="N84">
        <f t="shared" si="31"/>
        <v>8.3857416089267977E-11</v>
      </c>
      <c r="O84">
        <f t="shared" si="32"/>
        <v>9939428.7877443861</v>
      </c>
      <c r="P84">
        <f>O84/Sheet1!$G$10</f>
        <v>3.9757715150977541E-11</v>
      </c>
    </row>
    <row r="85" spans="1:16" x14ac:dyDescent="0.25">
      <c r="A85">
        <f t="shared" si="33"/>
        <v>199526231.49688905</v>
      </c>
      <c r="B85">
        <f t="shared" si="27"/>
        <v>1.2142002090825226</v>
      </c>
      <c r="C85">
        <f t="shared" si="28"/>
        <v>0.56718937352692089</v>
      </c>
      <c r="D85">
        <f t="shared" si="29"/>
        <v>0.68868145592577235</v>
      </c>
      <c r="E85">
        <f t="shared" si="21"/>
        <v>6.8868145592577232E-3</v>
      </c>
      <c r="F85">
        <f t="shared" si="22"/>
        <v>5.6718937352692091E-3</v>
      </c>
      <c r="G85">
        <f t="shared" si="23"/>
        <v>7.0916547753259339E-13</v>
      </c>
      <c r="H85">
        <f t="shared" si="24"/>
        <v>4.8103343186167753E-13</v>
      </c>
      <c r="K85">
        <f t="shared" si="19"/>
        <v>6.5064575911641224E-11</v>
      </c>
      <c r="L85">
        <f t="shared" si="20"/>
        <v>9.5921713524690825E-11</v>
      </c>
      <c r="M85">
        <f t="shared" si="30"/>
        <v>6.3232106982412763E-11</v>
      </c>
      <c r="N85">
        <f t="shared" si="31"/>
        <v>7.6776437518773995E-11</v>
      </c>
      <c r="O85">
        <f t="shared" si="32"/>
        <v>19562772.223126814</v>
      </c>
      <c r="P85">
        <f>O85/Sheet1!$G$10</f>
        <v>7.8251088892507249E-11</v>
      </c>
    </row>
    <row r="86" spans="1:16" x14ac:dyDescent="0.25">
      <c r="A86">
        <f t="shared" si="33"/>
        <v>251188643.1509594</v>
      </c>
      <c r="B86">
        <f t="shared" si="27"/>
        <v>1.2696620864256114</v>
      </c>
      <c r="C86">
        <f t="shared" si="28"/>
        <v>0.6161726188720279</v>
      </c>
      <c r="D86">
        <f t="shared" si="29"/>
        <v>0.78233101287539197</v>
      </c>
      <c r="E86">
        <f t="shared" si="21"/>
        <v>7.8233101287539207E-3</v>
      </c>
      <c r="F86">
        <f t="shared" si="22"/>
        <v>6.1617261887202792E-3</v>
      </c>
      <c r="G86">
        <f t="shared" si="23"/>
        <v>9.1513343821451454E-13</v>
      </c>
      <c r="H86">
        <f t="shared" si="24"/>
        <v>5.6770240537706209E-13</v>
      </c>
      <c r="K86">
        <f t="shared" si="19"/>
        <v>5.0420571601951202E-11</v>
      </c>
      <c r="L86">
        <f t="shared" si="20"/>
        <v>8.1277709253650209E-11</v>
      </c>
      <c r="M86">
        <f t="shared" si="30"/>
        <v>5.5662857257632769E-11</v>
      </c>
      <c r="N86">
        <f t="shared" si="31"/>
        <v>7.067301948213701E-11</v>
      </c>
      <c r="O86">
        <f t="shared" si="32"/>
        <v>31545258.270173009</v>
      </c>
      <c r="P86">
        <f>O86/Sheet1!$G$10</f>
        <v>1.2618103308069203E-10</v>
      </c>
    </row>
    <row r="87" spans="1:16" x14ac:dyDescent="0.25">
      <c r="A87">
        <f t="shared" si="33"/>
        <v>316227766.01683968</v>
      </c>
      <c r="B87">
        <f t="shared" si="27"/>
        <v>1.3394844531986374</v>
      </c>
      <c r="C87">
        <f t="shared" si="28"/>
        <v>0.66532271277482391</v>
      </c>
      <c r="D87">
        <f t="shared" si="29"/>
        <v>0.89118943012181906</v>
      </c>
      <c r="E87">
        <f t="shared" si="21"/>
        <v>8.9118943012181911E-3</v>
      </c>
      <c r="F87">
        <f t="shared" si="22"/>
        <v>6.6532271277482393E-3</v>
      </c>
      <c r="G87">
        <f t="shared" si="23"/>
        <v>1.1874996701065556E-12</v>
      </c>
      <c r="H87">
        <f t="shared" si="24"/>
        <v>6.6187689962828453E-13</v>
      </c>
      <c r="K87">
        <f t="shared" si="19"/>
        <v>3.885605378121443E-11</v>
      </c>
      <c r="L87">
        <f t="shared" si="20"/>
        <v>6.9713191490363522E-11</v>
      </c>
      <c r="M87">
        <f t="shared" si="30"/>
        <v>4.8863662456083758E-11</v>
      </c>
      <c r="N87">
        <f t="shared" si="31"/>
        <v>6.5452116186270137E-11</v>
      </c>
      <c r="O87">
        <f t="shared" si="32"/>
        <v>47725395.650236197</v>
      </c>
      <c r="P87">
        <f>O87/Sheet1!$G$10</f>
        <v>1.9090158260094478E-10</v>
      </c>
    </row>
    <row r="88" spans="1:16" x14ac:dyDescent="0.25">
      <c r="A88">
        <f t="shared" si="33"/>
        <v>398107170.55349946</v>
      </c>
      <c r="B88">
        <f t="shared" si="27"/>
        <v>1.4273856050408122</v>
      </c>
      <c r="C88">
        <f t="shared" si="28"/>
        <v>0.71357235867584334</v>
      </c>
      <c r="D88">
        <f t="shared" si="29"/>
        <v>1.0185429129289181</v>
      </c>
      <c r="E88">
        <f t="shared" si="21"/>
        <v>1.0185429129289181E-2</v>
      </c>
      <c r="F88">
        <f t="shared" si="22"/>
        <v>7.1357235867584336E-3</v>
      </c>
      <c r="G88">
        <f t="shared" si="23"/>
        <v>1.5510968207942413E-12</v>
      </c>
      <c r="H88">
        <f t="shared" si="24"/>
        <v>7.613510495581676E-13</v>
      </c>
      <c r="K88">
        <f t="shared" si="19"/>
        <v>2.9747692360821081E-11</v>
      </c>
      <c r="L88">
        <f t="shared" si="20"/>
        <v>6.0604830155040697E-11</v>
      </c>
      <c r="M88">
        <f t="shared" si="30"/>
        <v>4.2753995875028242E-11</v>
      </c>
      <c r="N88">
        <f t="shared" si="31"/>
        <v>6.1026438269989574E-11</v>
      </c>
      <c r="O88">
        <f t="shared" si="32"/>
        <v>71213952.045279741</v>
      </c>
      <c r="P88">
        <f>O88/Sheet1!$G$10</f>
        <v>2.8485580818111895E-10</v>
      </c>
    </row>
    <row r="89" spans="1:16" x14ac:dyDescent="0.25">
      <c r="A89">
        <f t="shared" si="33"/>
        <v>501187233.62727511</v>
      </c>
      <c r="B89">
        <f t="shared" si="27"/>
        <v>1.5380465988209038</v>
      </c>
      <c r="C89">
        <f t="shared" si="28"/>
        <v>0.75978418130829928</v>
      </c>
      <c r="D89">
        <f t="shared" si="29"/>
        <v>1.1685834758991547</v>
      </c>
      <c r="E89">
        <f t="shared" si="21"/>
        <v>1.1685834758991548E-2</v>
      </c>
      <c r="F89">
        <f t="shared" si="22"/>
        <v>7.5978418130829926E-3</v>
      </c>
      <c r="G89">
        <f t="shared" si="23"/>
        <v>2.0416529495677355E-12</v>
      </c>
      <c r="H89">
        <f t="shared" si="24"/>
        <v>8.6314888267109223E-13</v>
      </c>
      <c r="K89">
        <f t="shared" si="19"/>
        <v>2.2600095210404851E-11</v>
      </c>
      <c r="L89">
        <f t="shared" si="20"/>
        <v>5.3457233129985082E-11</v>
      </c>
      <c r="M89">
        <f t="shared" si="30"/>
        <v>3.7264586053123491E-11</v>
      </c>
      <c r="N89">
        <f t="shared" si="31"/>
        <v>5.7314669835475477E-11</v>
      </c>
      <c r="O89">
        <f t="shared" si="32"/>
        <v>99810937.731851056</v>
      </c>
      <c r="P89">
        <f>O89/Sheet1!$G$10</f>
        <v>3.9924375092740421E-10</v>
      </c>
    </row>
    <row r="90" spans="1:16" x14ac:dyDescent="0.25">
      <c r="A90">
        <f t="shared" si="33"/>
        <v>630957344.48019683</v>
      </c>
      <c r="B90">
        <f t="shared" si="27"/>
        <v>1.6773605359850574</v>
      </c>
      <c r="C90">
        <f t="shared" si="28"/>
        <v>0.80285469805155185</v>
      </c>
      <c r="D90">
        <f t="shared" si="29"/>
        <v>1.3466767866418725</v>
      </c>
      <c r="E90">
        <f t="shared" si="21"/>
        <v>1.3466767866418726E-2</v>
      </c>
      <c r="F90">
        <f t="shared" si="22"/>
        <v>8.0285469805155187E-3</v>
      </c>
      <c r="G90">
        <f t="shared" si="23"/>
        <v>2.7112207723058964E-12</v>
      </c>
      <c r="H90">
        <f t="shared" si="24"/>
        <v>9.6377458874479784E-13</v>
      </c>
      <c r="K90">
        <f t="shared" ref="K90:K122" si="34">1/(4*PI()*$R$6)*$R$15*$R$10^2/G90</f>
        <v>1.7018736178976407E-11</v>
      </c>
      <c r="L90">
        <f t="shared" ref="L90:L122" si="35">1/(4*PI()*$R$6)*$R$15*$R$10^2/H90</f>
        <v>4.7875874281898858E-11</v>
      </c>
      <c r="M90">
        <f t="shared" si="30"/>
        <v>3.2336474445729635E-11</v>
      </c>
      <c r="N90">
        <f t="shared" si="31"/>
        <v>5.4239926108156173E-11</v>
      </c>
      <c r="O90">
        <f t="shared" si="32"/>
        <v>140065800.51053768</v>
      </c>
      <c r="P90">
        <f>O90/Sheet1!$G$10</f>
        <v>5.6026320204215071E-10</v>
      </c>
    </row>
    <row r="91" spans="1:16" x14ac:dyDescent="0.25">
      <c r="A91">
        <f t="shared" si="33"/>
        <v>794328234.72428608</v>
      </c>
      <c r="B91">
        <f t="shared" si="27"/>
        <v>1.8527463916981064</v>
      </c>
      <c r="C91">
        <f t="shared" si="28"/>
        <v>0.84183223486116165</v>
      </c>
      <c r="D91">
        <f t="shared" si="29"/>
        <v>1.5597016355541702</v>
      </c>
      <c r="E91">
        <f t="shared" si="21"/>
        <v>1.5597016355541702E-2</v>
      </c>
      <c r="F91">
        <f t="shared" si="22"/>
        <v>8.4183223486116159E-3</v>
      </c>
      <c r="G91">
        <f t="shared" si="23"/>
        <v>3.6365336150172941E-12</v>
      </c>
      <c r="H91">
        <f t="shared" si="24"/>
        <v>1.0596176625571865E-12</v>
      </c>
      <c r="K91">
        <f t="shared" si="34"/>
        <v>1.268833343277518E-11</v>
      </c>
      <c r="L91">
        <f t="shared" si="35"/>
        <v>4.3545471802990546E-11</v>
      </c>
      <c r="M91">
        <f t="shared" si="30"/>
        <v>2.7919942189731572E-11</v>
      </c>
      <c r="N91">
        <f t="shared" si="31"/>
        <v>5.1728572148444904E-11</v>
      </c>
      <c r="O91">
        <f t="shared" si="32"/>
        <v>197004893.14380562</v>
      </c>
      <c r="P91">
        <f>O91/Sheet1!$G$10</f>
        <v>7.880195725752225E-10</v>
      </c>
    </row>
    <row r="92" spans="1:16" x14ac:dyDescent="0.25">
      <c r="A92">
        <f t="shared" si="33"/>
        <v>1000000000.0000058</v>
      </c>
      <c r="B92">
        <f t="shared" si="27"/>
        <v>2.0735441023245289</v>
      </c>
      <c r="C92">
        <f t="shared" si="28"/>
        <v>0.87602478363287228</v>
      </c>
      <c r="D92">
        <f t="shared" si="29"/>
        <v>1.8164760235920638</v>
      </c>
      <c r="E92">
        <f t="shared" si="21"/>
        <v>1.8164760235920639E-2</v>
      </c>
      <c r="F92">
        <f t="shared" si="22"/>
        <v>8.7602478363287238E-3</v>
      </c>
      <c r="G92">
        <f t="shared" si="23"/>
        <v>4.9319297204153888E-12</v>
      </c>
      <c r="H92">
        <f t="shared" si="24"/>
        <v>1.1474339198363746E-12</v>
      </c>
      <c r="K92">
        <f t="shared" si="34"/>
        <v>9.3556789456741239E-12</v>
      </c>
      <c r="L92">
        <f t="shared" si="35"/>
        <v>4.0212817704931151E-11</v>
      </c>
      <c r="M92">
        <f t="shared" si="30"/>
        <v>2.3973220087864895E-11</v>
      </c>
      <c r="N92">
        <f t="shared" si="31"/>
        <v>4.9709529126920171E-11</v>
      </c>
      <c r="O92">
        <f t="shared" si="32"/>
        <v>278063598.74612504</v>
      </c>
      <c r="P92">
        <f>O92/Sheet1!$G$10</f>
        <v>1.1122543949845001E-9</v>
      </c>
    </row>
    <row r="93" spans="1:16" x14ac:dyDescent="0.25">
      <c r="A93">
        <f t="shared" si="33"/>
        <v>1258925411.7941747</v>
      </c>
      <c r="B93">
        <f t="shared" si="27"/>
        <v>2.3515119510981073</v>
      </c>
      <c r="C93">
        <f t="shared" si="28"/>
        <v>0.90507202428855438</v>
      </c>
      <c r="D93">
        <f t="shared" si="29"/>
        <v>2.1282876817190921</v>
      </c>
      <c r="E93">
        <f t="shared" si="21"/>
        <v>2.1282876817190922E-2</v>
      </c>
      <c r="F93">
        <f t="shared" si="22"/>
        <v>9.0507202428855432E-3</v>
      </c>
      <c r="G93">
        <f t="shared" si="23"/>
        <v>6.7694210307141473E-12</v>
      </c>
      <c r="H93">
        <f t="shared" si="24"/>
        <v>1.2247808084144393E-12</v>
      </c>
      <c r="K93">
        <f t="shared" si="34"/>
        <v>6.8161739146496799E-12</v>
      </c>
      <c r="L93">
        <f t="shared" si="35"/>
        <v>3.7673313240895768E-11</v>
      </c>
      <c r="M93">
        <f t="shared" si="30"/>
        <v>2.0460946079774309E-11</v>
      </c>
      <c r="N93">
        <f t="shared" si="31"/>
        <v>4.8114159237363263E-11</v>
      </c>
      <c r="O93">
        <f t="shared" si="32"/>
        <v>394377573.4038617</v>
      </c>
      <c r="P93">
        <f>O93/Sheet1!$G$10</f>
        <v>1.5775102936154467E-9</v>
      </c>
    </row>
    <row r="94" spans="1:16" x14ac:dyDescent="0.25">
      <c r="A94">
        <f t="shared" si="33"/>
        <v>1584893192.461123</v>
      </c>
      <c r="B94">
        <f t="shared" si="27"/>
        <v>2.7014527395809234</v>
      </c>
      <c r="C94">
        <f t="shared" si="28"/>
        <v>0.92896355328703306</v>
      </c>
      <c r="D94">
        <f t="shared" si="29"/>
        <v>2.5095511359980844</v>
      </c>
      <c r="E94">
        <f t="shared" si="21"/>
        <v>2.5095511359980845E-2</v>
      </c>
      <c r="F94">
        <f t="shared" si="22"/>
        <v>9.2896355328703304E-3</v>
      </c>
      <c r="G94">
        <f t="shared" si="23"/>
        <v>9.4099467323700036E-12</v>
      </c>
      <c r="H94">
        <f t="shared" si="24"/>
        <v>1.2902892028379465E-12</v>
      </c>
      <c r="K94">
        <f t="shared" si="34"/>
        <v>4.9034869547251347E-12</v>
      </c>
      <c r="L94">
        <f t="shared" si="35"/>
        <v>3.5760627110068014E-11</v>
      </c>
      <c r="M94">
        <f t="shared" si="30"/>
        <v>1.7352417678702943E-11</v>
      </c>
      <c r="N94">
        <f t="shared" si="31"/>
        <v>4.6876736276484506E-11</v>
      </c>
      <c r="O94">
        <f t="shared" si="32"/>
        <v>562806599.02174067</v>
      </c>
      <c r="P94">
        <f>O94/Sheet1!$G$10</f>
        <v>2.2512263960869625E-9</v>
      </c>
    </row>
    <row r="95" spans="1:16" x14ac:dyDescent="0.25">
      <c r="A95">
        <f t="shared" si="33"/>
        <v>1995262314.9688916</v>
      </c>
      <c r="B95">
        <f t="shared" si="27"/>
        <v>3.1420020908252275</v>
      </c>
      <c r="C95">
        <f t="shared" si="28"/>
        <v>0.94800064406825202</v>
      </c>
      <c r="D95">
        <f t="shared" si="29"/>
        <v>2.9786200057661101</v>
      </c>
      <c r="E95">
        <f t="shared" si="21"/>
        <v>2.97862000576611E-2</v>
      </c>
      <c r="F95">
        <f t="shared" si="22"/>
        <v>9.4800064406825209E-3</v>
      </c>
      <c r="G95">
        <f t="shared" si="23"/>
        <v>1.3252136915768811E-11</v>
      </c>
      <c r="H95">
        <f t="shared" si="24"/>
        <v>1.3437084185613209E-12</v>
      </c>
      <c r="K95">
        <f t="shared" si="34"/>
        <v>3.48181967482773E-12</v>
      </c>
      <c r="L95">
        <f t="shared" si="35"/>
        <v>3.4338961049479368E-11</v>
      </c>
      <c r="M95">
        <f t="shared" si="30"/>
        <v>1.4619783461335428E-11</v>
      </c>
      <c r="N95">
        <f t="shared" si="31"/>
        <v>4.5935390202927993E-11</v>
      </c>
      <c r="O95">
        <f t="shared" si="32"/>
        <v>809109393.42602324</v>
      </c>
      <c r="P95">
        <f>O95/Sheet1!$G$10</f>
        <v>3.236437573704093E-9</v>
      </c>
    </row>
    <row r="96" spans="1:16" x14ac:dyDescent="0.25">
      <c r="A96">
        <f t="shared" si="33"/>
        <v>2511886431.5095954</v>
      </c>
      <c r="B96">
        <f t="shared" si="27"/>
        <v>3.6966208642561167</v>
      </c>
      <c r="C96">
        <f t="shared" si="28"/>
        <v>0.96271510587512399</v>
      </c>
      <c r="D96">
        <f t="shared" si="29"/>
        <v>3.5587927467125198</v>
      </c>
      <c r="E96">
        <f t="shared" si="21"/>
        <v>3.5587927467125198E-2</v>
      </c>
      <c r="F96">
        <f t="shared" si="22"/>
        <v>9.6271510587512404E-3</v>
      </c>
      <c r="G96">
        <f t="shared" si="23"/>
        <v>1.8908454404354833E-11</v>
      </c>
      <c r="H96">
        <f t="shared" si="24"/>
        <v>1.3857402137401582E-12</v>
      </c>
      <c r="K96">
        <f t="shared" si="34"/>
        <v>2.4402603227161597E-12</v>
      </c>
      <c r="L96">
        <f t="shared" si="35"/>
        <v>3.3297403502707887E-11</v>
      </c>
      <c r="M96">
        <f t="shared" si="30"/>
        <v>1.223639098908727E-11</v>
      </c>
      <c r="N96">
        <f t="shared" si="31"/>
        <v>4.5233298233455539E-11</v>
      </c>
      <c r="O96">
        <f t="shared" si="32"/>
        <v>1172928628.1756375</v>
      </c>
      <c r="P96">
        <f>O96/Sheet1!$G$10</f>
        <v>4.6917145127025502E-9</v>
      </c>
    </row>
    <row r="97" spans="1:16" x14ac:dyDescent="0.25">
      <c r="A97">
        <f t="shared" si="33"/>
        <v>3162277660.1683989</v>
      </c>
      <c r="B97">
        <f t="shared" si="27"/>
        <v>4.3948445319863758</v>
      </c>
      <c r="C97">
        <f t="shared" si="28"/>
        <v>0.97376889006547673</v>
      </c>
      <c r="D97">
        <f t="shared" si="29"/>
        <v>4.2795628819227032</v>
      </c>
      <c r="E97">
        <f t="shared" si="21"/>
        <v>4.2795628819227036E-2</v>
      </c>
      <c r="F97">
        <f t="shared" si="22"/>
        <v>9.7376889006547673E-3</v>
      </c>
      <c r="G97">
        <f t="shared" si="23"/>
        <v>2.732401591842057E-11</v>
      </c>
      <c r="H97">
        <f t="shared" si="24"/>
        <v>1.4177409285905662E-12</v>
      </c>
      <c r="K97">
        <f t="shared" si="34"/>
        <v>1.6886811654844722E-12</v>
      </c>
      <c r="L97">
        <f t="shared" si="35"/>
        <v>3.2545827038164092E-11</v>
      </c>
      <c r="M97">
        <f t="shared" si="30"/>
        <v>1.0175520420986945E-11</v>
      </c>
      <c r="N97">
        <f t="shared" si="31"/>
        <v>4.471983028229019E-11</v>
      </c>
      <c r="O97">
        <f t="shared" si="32"/>
        <v>1715628003.1892064</v>
      </c>
      <c r="P97">
        <f>O97/Sheet1!$G$10</f>
        <v>6.8625120127568257E-9</v>
      </c>
    </row>
    <row r="98" spans="1:16" x14ac:dyDescent="0.25">
      <c r="A98">
        <f t="shared" si="33"/>
        <v>3981071705.5349975</v>
      </c>
      <c r="B98">
        <f t="shared" si="27"/>
        <v>5.2738560504081251</v>
      </c>
      <c r="C98">
        <f t="shared" si="28"/>
        <v>0.98185860033402184</v>
      </c>
      <c r="D98">
        <f t="shared" si="29"/>
        <v>5.1781809200168345</v>
      </c>
      <c r="E98">
        <f t="shared" ref="E98:E122" si="36">D98*$R$13</f>
        <v>5.1781809200168345E-2</v>
      </c>
      <c r="F98">
        <f t="shared" ref="F98:F122" si="37">C98*$R$12</f>
        <v>9.8185860033402194E-3</v>
      </c>
      <c r="G98">
        <f t="shared" ref="G98:G122" si="38">$R$8*$R$1^2*(SQRT((SQRT(5)*E98)^2+1)-1)</f>
        <v>3.996157851393904E-11</v>
      </c>
      <c r="H98">
        <f t="shared" ref="H98:H122" si="39">$R$8*$R$1^2*(SQRT((SQRT(5)*F98)^2+1)-1)</f>
        <v>1.4413920570997632E-12</v>
      </c>
      <c r="K98">
        <f t="shared" si="34"/>
        <v>1.1546478583357271E-12</v>
      </c>
      <c r="L98">
        <f t="shared" si="35"/>
        <v>3.2011797775323191E-11</v>
      </c>
      <c r="M98">
        <f t="shared" si="30"/>
        <v>8.4096674431685627E-12</v>
      </c>
      <c r="N98">
        <f t="shared" si="31"/>
        <v>4.4351375527074755E-11</v>
      </c>
      <c r="O98">
        <f t="shared" si="32"/>
        <v>2532630282.6997633</v>
      </c>
      <c r="P98">
        <f>O98/Sheet1!$G$10</f>
        <v>1.0130521130799054E-8</v>
      </c>
    </row>
    <row r="99" spans="1:16" x14ac:dyDescent="0.25">
      <c r="A99">
        <f t="shared" si="33"/>
        <v>5011872336.2727547</v>
      </c>
      <c r="B99">
        <f t="shared" si="27"/>
        <v>6.3804659882090426</v>
      </c>
      <c r="C99">
        <f t="shared" si="28"/>
        <v>0.9876417466449825</v>
      </c>
      <c r="D99">
        <f t="shared" si="29"/>
        <v>6.3016145730036834</v>
      </c>
      <c r="E99">
        <f t="shared" si="36"/>
        <v>6.3016145730036832E-2</v>
      </c>
      <c r="F99">
        <f t="shared" si="37"/>
        <v>9.8764174664498251E-3</v>
      </c>
      <c r="G99">
        <f t="shared" si="38"/>
        <v>5.908814482460741E-11</v>
      </c>
      <c r="H99">
        <f t="shared" si="39"/>
        <v>1.4584195822997248E-12</v>
      </c>
      <c r="K99">
        <f t="shared" si="34"/>
        <v>7.80893547830917E-13</v>
      </c>
      <c r="L99">
        <f t="shared" si="35"/>
        <v>3.1638049575606979E-11</v>
      </c>
      <c r="M99">
        <f t="shared" si="30"/>
        <v>6.9104162105467376E-12</v>
      </c>
      <c r="N99">
        <f t="shared" si="31"/>
        <v>4.409167559576188E-11</v>
      </c>
      <c r="O99">
        <f t="shared" si="32"/>
        <v>3772867201.5042295</v>
      </c>
      <c r="P99">
        <f>O99/Sheet1!$G$10</f>
        <v>1.5091468806016918E-8</v>
      </c>
    </row>
    <row r="100" spans="1:16" x14ac:dyDescent="0.25">
      <c r="A100">
        <f t="shared" si="33"/>
        <v>6309573444.8019733</v>
      </c>
      <c r="B100">
        <f t="shared" si="27"/>
        <v>7.7736053598505794</v>
      </c>
      <c r="C100">
        <f t="shared" si="28"/>
        <v>0.99169130159334729</v>
      </c>
      <c r="D100">
        <f t="shared" si="29"/>
        <v>7.7090168173832421</v>
      </c>
      <c r="E100">
        <f t="shared" si="36"/>
        <v>7.7090168173832421E-2</v>
      </c>
      <c r="F100">
        <f t="shared" si="37"/>
        <v>9.9169130159334727E-3</v>
      </c>
      <c r="G100">
        <f t="shared" si="38"/>
        <v>8.8215256001256263E-11</v>
      </c>
      <c r="H100">
        <f t="shared" si="39"/>
        <v>1.4704023298404544E-12</v>
      </c>
      <c r="K100">
        <f t="shared" si="34"/>
        <v>5.2305636392618551E-13</v>
      </c>
      <c r="L100">
        <f t="shared" si="35"/>
        <v>3.1380221664801973E-11</v>
      </c>
      <c r="M100">
        <f t="shared" si="30"/>
        <v>5.648811064947681E-12</v>
      </c>
      <c r="N100">
        <f t="shared" si="31"/>
        <v>4.391162797126055E-11</v>
      </c>
      <c r="O100">
        <f t="shared" si="32"/>
        <v>5669475680.4960375</v>
      </c>
      <c r="P100">
        <f>O100/Sheet1!$G$10</f>
        <v>2.2677902721984151E-8</v>
      </c>
    </row>
    <row r="101" spans="1:16" x14ac:dyDescent="0.25">
      <c r="A101">
        <f t="shared" si="33"/>
        <v>7943282347.2428665</v>
      </c>
      <c r="B101">
        <f t="shared" si="27"/>
        <v>9.5274639169810698</v>
      </c>
      <c r="C101">
        <f t="shared" si="28"/>
        <v>0.99447647330970312</v>
      </c>
      <c r="D101">
        <f t="shared" si="29"/>
        <v>9.4748387157447844</v>
      </c>
      <c r="E101">
        <f t="shared" si="36"/>
        <v>9.474838715744785E-2</v>
      </c>
      <c r="F101">
        <f t="shared" si="37"/>
        <v>9.944764733097031E-3</v>
      </c>
      <c r="G101">
        <f t="shared" si="38"/>
        <v>1.3276597316741504E-10</v>
      </c>
      <c r="H101">
        <f t="shared" si="39"/>
        <v>1.4786721756000364E-12</v>
      </c>
      <c r="K101">
        <f t="shared" si="34"/>
        <v>3.4754048756642798E-13</v>
      </c>
      <c r="L101">
        <f t="shared" si="35"/>
        <v>3.1204719888714181E-11</v>
      </c>
      <c r="M101">
        <f t="shared" si="30"/>
        <v>4.5960444081795803E-12</v>
      </c>
      <c r="N101">
        <f t="shared" si="31"/>
        <v>4.378864725977357E-11</v>
      </c>
      <c r="O101">
        <f t="shared" si="32"/>
        <v>8588287450.4360123</v>
      </c>
      <c r="P101">
        <f>O101/Sheet1!$G$10</f>
        <v>3.4353149801744049E-8</v>
      </c>
    </row>
    <row r="102" spans="1:16" x14ac:dyDescent="0.25">
      <c r="A102">
        <f t="shared" si="33"/>
        <v>10000000000.000065</v>
      </c>
      <c r="B102">
        <f t="shared" si="27"/>
        <v>11.735441023245295</v>
      </c>
      <c r="C102">
        <f t="shared" si="28"/>
        <v>0.99636284599122338</v>
      </c>
      <c r="D102">
        <f t="shared" si="29"/>
        <v>11.692757416882838</v>
      </c>
      <c r="E102">
        <f t="shared" si="36"/>
        <v>0.11692757416882837</v>
      </c>
      <c r="F102">
        <f t="shared" si="37"/>
        <v>9.9636284599122337E-3</v>
      </c>
      <c r="G102">
        <f t="shared" si="38"/>
        <v>2.0106276858469812E-10</v>
      </c>
      <c r="H102">
        <f t="shared" si="39"/>
        <v>1.4842864379893616E-12</v>
      </c>
      <c r="K102">
        <f t="shared" si="34"/>
        <v>2.2948829050564622E-13</v>
      </c>
      <c r="L102">
        <f t="shared" si="35"/>
        <v>3.1086689109238784E-11</v>
      </c>
      <c r="M102">
        <f t="shared" si="30"/>
        <v>3.724252367968078E-12</v>
      </c>
      <c r="N102">
        <f t="shared" si="31"/>
        <v>4.3705744019971012E-11</v>
      </c>
      <c r="O102">
        <f t="shared" si="32"/>
        <v>13104480547.412415</v>
      </c>
      <c r="P102">
        <f>O102/Sheet1!$G$10</f>
        <v>5.2417922189649659E-8</v>
      </c>
    </row>
    <row r="103" spans="1:16" x14ac:dyDescent="0.25">
      <c r="A103">
        <f t="shared" si="33"/>
        <v>12589254117.941755</v>
      </c>
      <c r="B103">
        <f t="shared" si="27"/>
        <v>14.515119510981082</v>
      </c>
      <c r="C103">
        <f t="shared" si="28"/>
        <v>0.99762400775252191</v>
      </c>
      <c r="D103">
        <f t="shared" si="29"/>
        <v>14.480631699551774</v>
      </c>
      <c r="E103">
        <f t="shared" si="36"/>
        <v>0.14480631699551774</v>
      </c>
      <c r="F103">
        <f t="shared" si="37"/>
        <v>9.9762400775252197E-3</v>
      </c>
      <c r="G103">
        <f t="shared" si="38"/>
        <v>3.0573938808621394E-10</v>
      </c>
      <c r="H103">
        <f t="shared" si="39"/>
        <v>1.4880458657410477E-12</v>
      </c>
      <c r="K103">
        <f t="shared" si="34"/>
        <v>1.5091791520765225E-13</v>
      </c>
      <c r="L103">
        <f t="shared" si="35"/>
        <v>3.1008151098794391E-11</v>
      </c>
      <c r="M103">
        <f t="shared" si="30"/>
        <v>3.0072430817538253E-12</v>
      </c>
      <c r="N103">
        <f t="shared" si="31"/>
        <v>4.3650492730227832E-11</v>
      </c>
      <c r="O103">
        <f t="shared" si="32"/>
        <v>20123814904.910454</v>
      </c>
      <c r="P103">
        <f>O103/Sheet1!$G$10</f>
        <v>8.0495259619641811E-8</v>
      </c>
    </row>
    <row r="104" spans="1:16" x14ac:dyDescent="0.25">
      <c r="A104">
        <f t="shared" si="33"/>
        <v>15848931924.61124</v>
      </c>
      <c r="B104">
        <f t="shared" si="27"/>
        <v>18.014527395809239</v>
      </c>
      <c r="C104">
        <f t="shared" si="28"/>
        <v>0.99845808934692348</v>
      </c>
      <c r="D104">
        <f t="shared" si="29"/>
        <v>17.986750604107502</v>
      </c>
      <c r="E104">
        <f t="shared" si="36"/>
        <v>0.17986750604107501</v>
      </c>
      <c r="F104">
        <f t="shared" si="37"/>
        <v>9.9845808934692342E-3</v>
      </c>
      <c r="G104">
        <f t="shared" si="38"/>
        <v>4.6564794135673959E-10</v>
      </c>
      <c r="H104">
        <f t="shared" si="39"/>
        <v>1.4905348111340825E-12</v>
      </c>
      <c r="K104">
        <f t="shared" si="34"/>
        <v>9.9091066337357674E-14</v>
      </c>
      <c r="L104">
        <f t="shared" si="35"/>
        <v>3.0956372640319376E-11</v>
      </c>
      <c r="M104">
        <f t="shared" si="30"/>
        <v>2.4210476064508148E-12</v>
      </c>
      <c r="N104">
        <f t="shared" si="31"/>
        <v>4.3614028432966589E-11</v>
      </c>
      <c r="O104">
        <f t="shared" si="32"/>
        <v>31074465872.654251</v>
      </c>
      <c r="P104">
        <f>O104/Sheet1!$G$10</f>
        <v>1.2429786349061699E-7</v>
      </c>
    </row>
    <row r="105" spans="1:16" x14ac:dyDescent="0.25">
      <c r="A105">
        <f t="shared" si="33"/>
        <v>19952623149.688931</v>
      </c>
      <c r="B105">
        <f t="shared" si="27"/>
        <v>22.42002090825229</v>
      </c>
      <c r="C105">
        <f t="shared" si="28"/>
        <v>0.99900479135848541</v>
      </c>
      <c r="D105">
        <f t="shared" si="29"/>
        <v>22.397708309701461</v>
      </c>
      <c r="E105">
        <f t="shared" si="36"/>
        <v>0.22397708309701461</v>
      </c>
      <c r="F105">
        <f t="shared" si="37"/>
        <v>9.9900479135848538E-3</v>
      </c>
      <c r="G105">
        <f t="shared" si="38"/>
        <v>7.0821451456672365E-10</v>
      </c>
      <c r="H105">
        <f t="shared" si="39"/>
        <v>1.4921673279782341E-12</v>
      </c>
      <c r="K105">
        <f t="shared" si="34"/>
        <v>6.5151942099158348E-14</v>
      </c>
      <c r="L105">
        <f t="shared" si="35"/>
        <v>3.0922504588914158E-11</v>
      </c>
      <c r="M105">
        <f t="shared" si="30"/>
        <v>1.9442515678731351E-12</v>
      </c>
      <c r="N105">
        <f t="shared" si="31"/>
        <v>4.3590160802617992E-11</v>
      </c>
      <c r="O105">
        <f t="shared" si="32"/>
        <v>48210667730.68557</v>
      </c>
      <c r="P105">
        <f>O105/Sheet1!$G$10</f>
        <v>1.9284267092274228E-7</v>
      </c>
    </row>
    <row r="106" spans="1:16" x14ac:dyDescent="0.25">
      <c r="A106">
        <f t="shared" si="33"/>
        <v>25118864315.09597</v>
      </c>
      <c r="B106">
        <f t="shared" si="27"/>
        <v>27.966208642561188</v>
      </c>
      <c r="C106">
        <f t="shared" si="28"/>
        <v>0.99936049829635176</v>
      </c>
      <c r="D106">
        <f t="shared" si="29"/>
        <v>27.948324204489687</v>
      </c>
      <c r="E106">
        <f t="shared" si="36"/>
        <v>0.27948324204489688</v>
      </c>
      <c r="F106">
        <f t="shared" si="37"/>
        <v>9.9936049829635176E-3</v>
      </c>
      <c r="G106">
        <f t="shared" si="38"/>
        <v>1.071957268667364E-9</v>
      </c>
      <c r="H106">
        <f t="shared" si="39"/>
        <v>1.4932299905818832E-12</v>
      </c>
      <c r="K106">
        <f t="shared" si="34"/>
        <v>4.3044207446997378E-14</v>
      </c>
      <c r="L106">
        <f t="shared" si="35"/>
        <v>3.0900498475023422E-11</v>
      </c>
      <c r="M106">
        <f t="shared" si="30"/>
        <v>1.5581177311127209E-12</v>
      </c>
      <c r="N106">
        <f t="shared" si="31"/>
        <v>4.3574645557972405E-11</v>
      </c>
      <c r="O106">
        <f t="shared" si="32"/>
        <v>75093462655.092422</v>
      </c>
      <c r="P106">
        <f>O106/Sheet1!$G$10</f>
        <v>3.0037385062036971E-7</v>
      </c>
    </row>
    <row r="107" spans="1:16" x14ac:dyDescent="0.25">
      <c r="A107">
        <f t="shared" si="33"/>
        <v>31622776601.68401</v>
      </c>
      <c r="B107">
        <f t="shared" si="27"/>
        <v>34.948445319863779</v>
      </c>
      <c r="C107">
        <f t="shared" si="28"/>
        <v>0.9995905478056194</v>
      </c>
      <c r="D107">
        <f t="shared" si="29"/>
        <v>34.934135602237369</v>
      </c>
      <c r="E107">
        <f t="shared" si="36"/>
        <v>0.34934135602237371</v>
      </c>
      <c r="F107">
        <f t="shared" si="37"/>
        <v>9.9959054780561947E-3</v>
      </c>
      <c r="G107">
        <f t="shared" si="38"/>
        <v>1.6085865425323862E-9</v>
      </c>
      <c r="H107">
        <f t="shared" si="39"/>
        <v>1.4939174571602994E-12</v>
      </c>
      <c r="K107">
        <f t="shared" si="34"/>
        <v>2.8684531311690829E-14</v>
      </c>
      <c r="L107">
        <f t="shared" si="35"/>
        <v>3.0886278773756687E-11</v>
      </c>
      <c r="M107">
        <f t="shared" si="30"/>
        <v>1.2465394877299681E-12</v>
      </c>
      <c r="N107">
        <f t="shared" si="31"/>
        <v>4.356461712598179E-11</v>
      </c>
      <c r="O107">
        <f t="shared" si="32"/>
        <v>117352014907.32111</v>
      </c>
      <c r="P107">
        <f>O107/Sheet1!$G$10</f>
        <v>4.6940805962928441E-7</v>
      </c>
    </row>
    <row r="108" spans="1:16" x14ac:dyDescent="0.25">
      <c r="A108">
        <f t="shared" si="33"/>
        <v>39810717055.349998</v>
      </c>
      <c r="B108">
        <f t="shared" si="27"/>
        <v>43.738560504081271</v>
      </c>
      <c r="C108">
        <f t="shared" si="28"/>
        <v>0.99973860468592646</v>
      </c>
      <c r="D108">
        <f t="shared" si="29"/>
        <v>43.727127449321181</v>
      </c>
      <c r="E108">
        <f t="shared" si="36"/>
        <v>0.43727127449321179</v>
      </c>
      <c r="F108">
        <f t="shared" si="37"/>
        <v>9.9973860468592652E-3</v>
      </c>
      <c r="G108">
        <f t="shared" si="38"/>
        <v>2.3840421258110488E-9</v>
      </c>
      <c r="H108">
        <f t="shared" si="39"/>
        <v>1.4943599853820821E-12</v>
      </c>
      <c r="K108">
        <f t="shared" si="34"/>
        <v>1.9354335457112532E-14</v>
      </c>
      <c r="L108">
        <f t="shared" si="35"/>
        <v>3.087713234976452E-11</v>
      </c>
      <c r="M108">
        <f t="shared" si="30"/>
        <v>9.9587560487187296E-13</v>
      </c>
      <c r="N108">
        <f t="shared" si="31"/>
        <v>4.3558165398226948E-11</v>
      </c>
      <c r="O108">
        <f t="shared" si="32"/>
        <v>183889429677.20212</v>
      </c>
      <c r="P108">
        <f>O108/Sheet1!$G$10</f>
        <v>7.3555771870880843E-7</v>
      </c>
    </row>
    <row r="109" spans="1:16" x14ac:dyDescent="0.25">
      <c r="A109">
        <f t="shared" si="33"/>
        <v>50118723362.727577</v>
      </c>
      <c r="B109">
        <f t="shared" si="27"/>
        <v>54.804659882090455</v>
      </c>
      <c r="C109">
        <f t="shared" si="28"/>
        <v>0.99983351650535435</v>
      </c>
      <c r="D109">
        <f t="shared" si="29"/>
        <v>54.795535810790419</v>
      </c>
      <c r="E109">
        <f t="shared" si="36"/>
        <v>0.54795535810790419</v>
      </c>
      <c r="F109">
        <f t="shared" si="37"/>
        <v>9.9983351650535443E-3</v>
      </c>
      <c r="G109">
        <f t="shared" si="38"/>
        <v>3.4783853622965243E-9</v>
      </c>
      <c r="H109">
        <f t="shared" si="39"/>
        <v>1.4946437024245067E-12</v>
      </c>
      <c r="K109">
        <f t="shared" si="34"/>
        <v>1.3265221141676727E-14</v>
      </c>
      <c r="L109">
        <f t="shared" si="35"/>
        <v>3.087127117451946E-11</v>
      </c>
      <c r="M109">
        <f t="shared" si="30"/>
        <v>7.9471400094105683E-13</v>
      </c>
      <c r="N109">
        <f t="shared" si="31"/>
        <v>4.3554030525109931E-11</v>
      </c>
      <c r="O109">
        <f t="shared" si="32"/>
        <v>288792861300.99445</v>
      </c>
      <c r="P109">
        <f>O109/Sheet1!$G$10</f>
        <v>1.1551714452039779E-6</v>
      </c>
    </row>
    <row r="110" spans="1:16" x14ac:dyDescent="0.25">
      <c r="A110">
        <f t="shared" si="33"/>
        <v>63095734448.019768</v>
      </c>
      <c r="B110">
        <f t="shared" si="27"/>
        <v>68.736053598505833</v>
      </c>
      <c r="C110">
        <f t="shared" si="28"/>
        <v>0.99989416634413608</v>
      </c>
      <c r="D110">
        <f t="shared" si="29"/>
        <v>68.728779010663843</v>
      </c>
      <c r="E110">
        <f t="shared" si="36"/>
        <v>0.68728779010663843</v>
      </c>
      <c r="F110">
        <f t="shared" si="37"/>
        <v>9.9989416634413616E-3</v>
      </c>
      <c r="G110">
        <f t="shared" si="38"/>
        <v>4.9855881259885195E-9</v>
      </c>
      <c r="H110">
        <f t="shared" si="39"/>
        <v>1.4948250152579203E-12</v>
      </c>
      <c r="K110">
        <f t="shared" si="34"/>
        <v>9.2549865493925013E-15</v>
      </c>
      <c r="L110">
        <f t="shared" si="35"/>
        <v>3.0867526684301142E-11</v>
      </c>
      <c r="M110">
        <f t="shared" si="30"/>
        <v>6.3360327543641605E-13</v>
      </c>
      <c r="N110">
        <f t="shared" si="31"/>
        <v>4.355138870058634E-11</v>
      </c>
      <c r="O110">
        <f t="shared" si="32"/>
        <v>454359589362.71393</v>
      </c>
      <c r="P110">
        <f>O110/Sheet1!$G$10</f>
        <v>1.8174383574508558E-6</v>
      </c>
    </row>
    <row r="111" spans="1:16" x14ac:dyDescent="0.25">
      <c r="A111">
        <f t="shared" si="33"/>
        <v>79432823472.428711</v>
      </c>
      <c r="B111">
        <f t="shared" si="27"/>
        <v>86.27463916981074</v>
      </c>
      <c r="C111">
        <f t="shared" si="28"/>
        <v>0.99993282335832445</v>
      </c>
      <c r="D111">
        <f t="shared" si="29"/>
        <v>86.268843529289541</v>
      </c>
      <c r="E111">
        <f t="shared" si="36"/>
        <v>0.86268843529289541</v>
      </c>
      <c r="F111">
        <f t="shared" si="37"/>
        <v>9.9993282335832448E-3</v>
      </c>
      <c r="G111">
        <f t="shared" si="38"/>
        <v>7.0150174182519379E-9</v>
      </c>
      <c r="H111">
        <f t="shared" si="39"/>
        <v>1.494940586228825E-12</v>
      </c>
      <c r="K111">
        <f t="shared" si="34"/>
        <v>6.5775390559661165E-15</v>
      </c>
      <c r="L111">
        <f t="shared" si="35"/>
        <v>3.0865140375399511E-11</v>
      </c>
      <c r="M111">
        <f t="shared" si="30"/>
        <v>5.0477991493090363E-13</v>
      </c>
      <c r="N111">
        <f t="shared" si="31"/>
        <v>4.354970502083147E-11</v>
      </c>
      <c r="O111">
        <f t="shared" si="32"/>
        <v>715891463032.78088</v>
      </c>
      <c r="P111">
        <f>O111/Sheet1!$G$10</f>
        <v>2.8635658521311235E-6</v>
      </c>
    </row>
    <row r="112" spans="1:16" x14ac:dyDescent="0.25">
      <c r="A112">
        <f t="shared" si="33"/>
        <v>100000000000.00072</v>
      </c>
      <c r="B112">
        <f t="shared" si="27"/>
        <v>108.35441023245303</v>
      </c>
      <c r="C112">
        <f t="shared" si="28"/>
        <v>0.99995741211555556</v>
      </c>
      <c r="D112">
        <f t="shared" si="29"/>
        <v>108.349795647351</v>
      </c>
      <c r="E112">
        <f t="shared" si="36"/>
        <v>1.0834979564735101</v>
      </c>
      <c r="F112">
        <f t="shared" si="37"/>
        <v>9.999574121155555E-3</v>
      </c>
      <c r="G112">
        <f t="shared" si="38"/>
        <v>9.6959347501249253E-9</v>
      </c>
      <c r="H112">
        <f t="shared" si="39"/>
        <v>1.4950141003473622E-12</v>
      </c>
      <c r="K112">
        <f t="shared" si="34"/>
        <v>4.7588553590709982E-15</v>
      </c>
      <c r="L112">
        <f t="shared" si="35"/>
        <v>3.0863622648183627E-11</v>
      </c>
      <c r="M112">
        <f t="shared" si="30"/>
        <v>4.0190919823822358E-13</v>
      </c>
      <c r="N112">
        <f t="shared" si="31"/>
        <v>4.354863414210077E-11</v>
      </c>
      <c r="O112">
        <f t="shared" si="32"/>
        <v>1129291615294.0352</v>
      </c>
      <c r="P112">
        <f>O112/Sheet1!$G$10</f>
        <v>4.5171664611761404E-6</v>
      </c>
    </row>
    <row r="113" spans="1:16" x14ac:dyDescent="0.25">
      <c r="A113">
        <f t="shared" si="33"/>
        <v>125892541179.41763</v>
      </c>
      <c r="B113">
        <f t="shared" si="27"/>
        <v>136.15119510981089</v>
      </c>
      <c r="C113">
        <f t="shared" si="28"/>
        <v>0.99997302677060729</v>
      </c>
      <c r="D113">
        <f t="shared" si="29"/>
        <v>136.14752267239311</v>
      </c>
      <c r="E113">
        <f t="shared" si="36"/>
        <v>1.3614752267239312</v>
      </c>
      <c r="F113">
        <f t="shared" si="37"/>
        <v>9.9997302677060727E-3</v>
      </c>
      <c r="G113">
        <f t="shared" si="38"/>
        <v>1.3185108460578743E-8</v>
      </c>
      <c r="H113">
        <f t="shared" si="39"/>
        <v>1.4950607851249936E-12</v>
      </c>
      <c r="K113">
        <f t="shared" si="34"/>
        <v>3.4995200217571361E-15</v>
      </c>
      <c r="L113">
        <f t="shared" si="35"/>
        <v>3.0862658900505566E-11</v>
      </c>
      <c r="M113">
        <f t="shared" si="30"/>
        <v>3.1984995865615023E-13</v>
      </c>
      <c r="N113">
        <f t="shared" si="31"/>
        <v>4.3547954126858457E-11</v>
      </c>
      <c r="O113">
        <f t="shared" si="32"/>
        <v>1783101965953.1423</v>
      </c>
      <c r="P113">
        <f>O113/Sheet1!$G$10</f>
        <v>7.1324078638125696E-6</v>
      </c>
    </row>
    <row r="114" spans="1:16" x14ac:dyDescent="0.25">
      <c r="A114">
        <f t="shared" si="33"/>
        <v>158489319246.11252</v>
      </c>
      <c r="B114">
        <f t="shared" si="27"/>
        <v>171.14527395809253</v>
      </c>
      <c r="C114">
        <f t="shared" si="28"/>
        <v>0.9999829295924737</v>
      </c>
      <c r="D114">
        <f t="shared" si="29"/>
        <v>171.14235243851988</v>
      </c>
      <c r="E114">
        <f t="shared" si="36"/>
        <v>1.7114235243851987</v>
      </c>
      <c r="F114">
        <f t="shared" si="37"/>
        <v>9.9998292959247378E-3</v>
      </c>
      <c r="G114">
        <f t="shared" si="38"/>
        <v>1.7676918417073227E-8</v>
      </c>
      <c r="H114">
        <f t="shared" si="39"/>
        <v>1.4950903930116267E-12</v>
      </c>
      <c r="K114">
        <f t="shared" si="34"/>
        <v>2.6102711998867952E-15</v>
      </c>
      <c r="L114">
        <f t="shared" si="35"/>
        <v>3.0862047714646706E-11</v>
      </c>
      <c r="M114">
        <f t="shared" si="30"/>
        <v>2.5444770904119534E-13</v>
      </c>
      <c r="N114">
        <f t="shared" si="31"/>
        <v>4.3547522871864391E-11</v>
      </c>
      <c r="O114">
        <f t="shared" si="32"/>
        <v>2817578258952.5513</v>
      </c>
      <c r="P114">
        <f>O114/Sheet1!$G$10</f>
        <v>1.1270313035810205E-5</v>
      </c>
    </row>
    <row r="115" spans="1:16" x14ac:dyDescent="0.25">
      <c r="A115">
        <f t="shared" si="33"/>
        <v>199526231496.88943</v>
      </c>
      <c r="B115">
        <f t="shared" si="27"/>
        <v>215.20020908252306</v>
      </c>
      <c r="C115">
        <f t="shared" si="28"/>
        <v>0.99998920340101216</v>
      </c>
      <c r="D115">
        <f t="shared" si="29"/>
        <v>215.19788565216351</v>
      </c>
      <c r="E115">
        <f t="shared" si="36"/>
        <v>2.1519788565216351</v>
      </c>
      <c r="F115">
        <f t="shared" si="37"/>
        <v>9.9998920340101227E-3</v>
      </c>
      <c r="G115">
        <f t="shared" si="38"/>
        <v>2.3415526852053256E-8</v>
      </c>
      <c r="H115">
        <f t="shared" si="39"/>
        <v>1.4951091508687886E-12</v>
      </c>
      <c r="K115">
        <f t="shared" si="34"/>
        <v>1.9705536133511626E-15</v>
      </c>
      <c r="L115">
        <f t="shared" si="35"/>
        <v>3.0861660514901177E-11</v>
      </c>
      <c r="M115">
        <f t="shared" si="30"/>
        <v>2.0235691148141358E-13</v>
      </c>
      <c r="N115">
        <f t="shared" si="31"/>
        <v>4.3547249660093808E-11</v>
      </c>
      <c r="O115">
        <f t="shared" si="32"/>
        <v>4454918032169.9863</v>
      </c>
      <c r="P115">
        <f>O115/Sheet1!$G$10</f>
        <v>1.7819672128679946E-5</v>
      </c>
    </row>
    <row r="116" spans="1:16" x14ac:dyDescent="0.25">
      <c r="A116">
        <f t="shared" si="33"/>
        <v>251188643150.95987</v>
      </c>
      <c r="B116">
        <f t="shared" si="27"/>
        <v>270.66208642561207</v>
      </c>
      <c r="C116">
        <f t="shared" si="28"/>
        <v>0.99999317478029703</v>
      </c>
      <c r="D116">
        <f t="shared" si="29"/>
        <v>270.66023909740693</v>
      </c>
      <c r="E116">
        <f t="shared" si="36"/>
        <v>2.7066023909740693</v>
      </c>
      <c r="F116">
        <f t="shared" si="37"/>
        <v>9.9999317478029707E-3</v>
      </c>
      <c r="G116">
        <f t="shared" si="38"/>
        <v>3.0709293778179324E-8</v>
      </c>
      <c r="H116">
        <f t="shared" si="39"/>
        <v>1.4951210248270215E-12</v>
      </c>
      <c r="K116">
        <f t="shared" si="34"/>
        <v>1.5025272603182063E-15</v>
      </c>
      <c r="L116">
        <f t="shared" si="35"/>
        <v>3.0861415417640241E-11</v>
      </c>
      <c r="M116">
        <f t="shared" si="30"/>
        <v>1.608909370771313E-13</v>
      </c>
      <c r="N116">
        <f t="shared" si="31"/>
        <v>4.3547076716268222E-11</v>
      </c>
      <c r="O116">
        <f t="shared" si="32"/>
        <v>7047163777157.5801</v>
      </c>
      <c r="P116">
        <f>O116/Sheet1!$G$10</f>
        <v>2.8188655108630319E-5</v>
      </c>
    </row>
    <row r="117" spans="1:16" x14ac:dyDescent="0.25">
      <c r="A117">
        <f t="shared" si="33"/>
        <v>316227766016.84027</v>
      </c>
      <c r="B117">
        <f t="shared" si="27"/>
        <v>340.48445319863794</v>
      </c>
      <c r="C117">
        <f t="shared" si="28"/>
        <v>0.99999568703068853</v>
      </c>
      <c r="D117">
        <f t="shared" si="29"/>
        <v>340.48298469964027</v>
      </c>
      <c r="E117">
        <f t="shared" si="36"/>
        <v>3.4048298469964027</v>
      </c>
      <c r="F117">
        <f t="shared" si="37"/>
        <v>9.9999568703068847E-3</v>
      </c>
      <c r="G117">
        <f t="shared" si="38"/>
        <v>3.9948135609067347E-8</v>
      </c>
      <c r="H117">
        <f t="shared" si="39"/>
        <v>1.4951285361861576E-12</v>
      </c>
      <c r="K117">
        <f t="shared" si="34"/>
        <v>1.1550364076655833E-15</v>
      </c>
      <c r="L117">
        <f t="shared" si="35"/>
        <v>3.0861260373328642E-11</v>
      </c>
      <c r="M117">
        <f t="shared" si="30"/>
        <v>1.2789707989759708E-13</v>
      </c>
      <c r="N117">
        <f t="shared" si="31"/>
        <v>4.3546967314635848E-11</v>
      </c>
      <c r="O117">
        <f t="shared" si="32"/>
        <v>11152118106984.881</v>
      </c>
      <c r="P117">
        <f>O117/Sheet1!$G$10</f>
        <v>4.4608472427939525E-5</v>
      </c>
    </row>
    <row r="118" spans="1:16" x14ac:dyDescent="0.25">
      <c r="A118">
        <f t="shared" si="33"/>
        <v>398107170553.50024</v>
      </c>
      <c r="B118">
        <f t="shared" si="27"/>
        <v>428.385605040813</v>
      </c>
      <c r="C118">
        <f t="shared" si="28"/>
        <v>0.99999727541188277</v>
      </c>
      <c r="D118">
        <f t="shared" si="29"/>
        <v>428.38443786648389</v>
      </c>
      <c r="E118">
        <f t="shared" si="36"/>
        <v>4.2838443786648392</v>
      </c>
      <c r="F118">
        <f t="shared" si="37"/>
        <v>9.9999727541188275E-3</v>
      </c>
      <c r="G118">
        <f t="shared" si="38"/>
        <v>5.1624854709975268E-8</v>
      </c>
      <c r="H118">
        <f t="shared" si="39"/>
        <v>1.4951332852849533E-12</v>
      </c>
      <c r="K118">
        <f t="shared" si="34"/>
        <v>8.9378558653684627E-16</v>
      </c>
      <c r="L118">
        <f t="shared" si="35"/>
        <v>3.0861162346499919E-11</v>
      </c>
      <c r="M118">
        <f t="shared" si="30"/>
        <v>1.0165350476964476E-13</v>
      </c>
      <c r="N118">
        <f t="shared" si="31"/>
        <v>4.3546898145263443E-11</v>
      </c>
      <c r="O118">
        <f t="shared" si="32"/>
        <v>17653653353483.023</v>
      </c>
      <c r="P118">
        <f>O118/Sheet1!$G$10</f>
        <v>7.0614613413932088E-5</v>
      </c>
    </row>
    <row r="119" spans="1:16" x14ac:dyDescent="0.25">
      <c r="A119">
        <f t="shared" si="33"/>
        <v>501187233627.27606</v>
      </c>
      <c r="B119">
        <f t="shared" si="27"/>
        <v>539.04659882090482</v>
      </c>
      <c r="C119">
        <f t="shared" si="28"/>
        <v>0.99999827925008133</v>
      </c>
      <c r="D119">
        <f t="shared" si="29"/>
        <v>539.04567125651374</v>
      </c>
      <c r="E119">
        <f t="shared" si="36"/>
        <v>5.3904567125651379</v>
      </c>
      <c r="F119">
        <f t="shared" si="37"/>
        <v>9.9999827925008142E-3</v>
      </c>
      <c r="G119">
        <f t="shared" si="38"/>
        <v>6.636170388907968E-8</v>
      </c>
      <c r="H119">
        <f t="shared" si="39"/>
        <v>1.4951362866637017E-12</v>
      </c>
      <c r="K119">
        <f t="shared" si="34"/>
        <v>6.9530389279874504E-16</v>
      </c>
      <c r="L119">
        <f t="shared" si="35"/>
        <v>3.0861100394932258E-11</v>
      </c>
      <c r="M119">
        <f t="shared" si="30"/>
        <v>8.0784953520533436E-14</v>
      </c>
      <c r="N119">
        <f t="shared" si="31"/>
        <v>4.354685443114843E-11</v>
      </c>
      <c r="O119">
        <f t="shared" si="32"/>
        <v>27952379564614.949</v>
      </c>
      <c r="P119">
        <f>O119/Sheet1!$G$10</f>
        <v>1.118095182584598E-4</v>
      </c>
    </row>
    <row r="120" spans="1:16" x14ac:dyDescent="0.25">
      <c r="A120">
        <f t="shared" si="33"/>
        <v>630957344480.198</v>
      </c>
      <c r="B120">
        <f t="shared" si="27"/>
        <v>678.36053598505862</v>
      </c>
      <c r="C120">
        <f t="shared" si="28"/>
        <v>0.99999891345156411</v>
      </c>
      <c r="D120">
        <f t="shared" si="29"/>
        <v>678.35979891347927</v>
      </c>
      <c r="E120">
        <f t="shared" si="36"/>
        <v>6.7835979891347931</v>
      </c>
      <c r="F120">
        <f t="shared" si="37"/>
        <v>9.9999891345156407E-3</v>
      </c>
      <c r="G120">
        <f t="shared" si="38"/>
        <v>8.4943699360962259E-8</v>
      </c>
      <c r="H120">
        <f t="shared" si="39"/>
        <v>1.4951381828660496E-12</v>
      </c>
      <c r="K120">
        <f t="shared" si="34"/>
        <v>5.4320157226446491E-16</v>
      </c>
      <c r="L120">
        <f t="shared" si="35"/>
        <v>3.0861061255479E-11</v>
      </c>
      <c r="M120">
        <f t="shared" si="30"/>
        <v>6.4194221956623264E-14</v>
      </c>
      <c r="N120">
        <f t="shared" si="31"/>
        <v>4.3546826813638778E-11</v>
      </c>
      <c r="O120">
        <f t="shared" si="32"/>
        <v>44267820497115.289</v>
      </c>
      <c r="P120">
        <f>O120/Sheet1!$G$10</f>
        <v>1.7707128198846115E-4</v>
      </c>
    </row>
    <row r="121" spans="1:16" x14ac:dyDescent="0.25">
      <c r="A121">
        <f t="shared" si="33"/>
        <v>794328234724.28748</v>
      </c>
      <c r="B121">
        <f t="shared" si="27"/>
        <v>853.74639169810791</v>
      </c>
      <c r="C121">
        <f t="shared" si="28"/>
        <v>0.99999931401851982</v>
      </c>
      <c r="D121">
        <f t="shared" si="29"/>
        <v>853.74580604389439</v>
      </c>
      <c r="E121">
        <f t="shared" si="36"/>
        <v>8.5374580604389436</v>
      </c>
      <c r="F121">
        <f t="shared" si="37"/>
        <v>9.9999931401851989E-3</v>
      </c>
      <c r="G121">
        <f t="shared" si="38"/>
        <v>1.0836051985196408E-7</v>
      </c>
      <c r="H121">
        <f t="shared" si="39"/>
        <v>1.4951393805233136E-12</v>
      </c>
      <c r="K121">
        <f t="shared" si="34"/>
        <v>4.258151502952427E-16</v>
      </c>
      <c r="L121">
        <f t="shared" si="35"/>
        <v>3.0861036534724084E-11</v>
      </c>
      <c r="M121">
        <f t="shared" si="30"/>
        <v>5.1006727283019069E-14</v>
      </c>
      <c r="N121">
        <f t="shared" si="31"/>
        <v>4.3546809370206958E-11</v>
      </c>
      <c r="O121">
        <f t="shared" si="32"/>
        <v>70117314656290.906</v>
      </c>
      <c r="P121">
        <f>O121/Sheet1!$G$10</f>
        <v>2.8046925862516364E-4</v>
      </c>
    </row>
    <row r="122" spans="1:16" x14ac:dyDescent="0.25">
      <c r="A122">
        <f>A121*(10^0.1)</f>
        <v>1000000000000.0076</v>
      </c>
      <c r="B122">
        <f t="shared" si="27"/>
        <v>1074.5441023245307</v>
      </c>
      <c r="C122">
        <f t="shared" si="28"/>
        <v>0.99999956696638692</v>
      </c>
      <c r="D122">
        <f t="shared" si="29"/>
        <v>1074.5436370108157</v>
      </c>
      <c r="E122">
        <f t="shared" si="36"/>
        <v>10.745436370108157</v>
      </c>
      <c r="F122">
        <f t="shared" si="37"/>
        <v>9.9999956696638689E-3</v>
      </c>
      <c r="G122">
        <f t="shared" si="38"/>
        <v>1.3785926041699028E-7</v>
      </c>
      <c r="H122">
        <f t="shared" si="39"/>
        <v>1.4951401368149825E-12</v>
      </c>
      <c r="K122">
        <f t="shared" si="34"/>
        <v>3.3470041045677962E-16</v>
      </c>
      <c r="L122">
        <f t="shared" si="35"/>
        <v>3.0861020924184146E-11</v>
      </c>
      <c r="M122">
        <f t="shared" si="30"/>
        <v>4.0525836269471014E-14</v>
      </c>
      <c r="N122">
        <f t="shared" si="31"/>
        <v>4.354679835512964E-11</v>
      </c>
      <c r="O122">
        <f t="shared" si="32"/>
        <v>111075002611996.72</v>
      </c>
      <c r="P122">
        <f>O122/Sheet1!$G$10</f>
        <v>4.4430001044798689E-4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A8ACC-E15D-41CE-A1F8-6CF0A9F722E4}">
  <dimension ref="A1:S122"/>
  <sheetViews>
    <sheetView workbookViewId="0">
      <selection activeCell="R16" sqref="R16"/>
    </sheetView>
  </sheetViews>
  <sheetFormatPr defaultRowHeight="15" x14ac:dyDescent="0.25"/>
  <cols>
    <col min="1" max="16" width="10.7109375" customWidth="1"/>
    <col min="18" max="18" width="8.7109375" customWidth="1"/>
    <col min="20" max="21" width="8.85546875" customWidth="1"/>
  </cols>
  <sheetData>
    <row r="1" spans="1:19" x14ac:dyDescent="0.25">
      <c r="A1" t="s">
        <v>78</v>
      </c>
      <c r="B1" t="s">
        <v>64</v>
      </c>
      <c r="C1" t="s">
        <v>66</v>
      </c>
      <c r="D1" t="s">
        <v>67</v>
      </c>
      <c r="E1" t="s">
        <v>68</v>
      </c>
      <c r="F1" t="s">
        <v>69</v>
      </c>
      <c r="G1" t="s">
        <v>71</v>
      </c>
      <c r="H1" t="s">
        <v>72</v>
      </c>
      <c r="I1" t="s">
        <v>73</v>
      </c>
      <c r="J1" t="s">
        <v>74</v>
      </c>
      <c r="K1" t="s">
        <v>80</v>
      </c>
      <c r="L1" t="s">
        <v>81</v>
      </c>
      <c r="M1" t="s">
        <v>76</v>
      </c>
      <c r="N1" t="s">
        <v>77</v>
      </c>
      <c r="O1" t="s">
        <v>79</v>
      </c>
      <c r="P1" t="s">
        <v>82</v>
      </c>
      <c r="Q1" t="s">
        <v>7</v>
      </c>
      <c r="R1">
        <v>299792458</v>
      </c>
      <c r="S1" t="s">
        <v>6</v>
      </c>
    </row>
    <row r="2" spans="1:19" x14ac:dyDescent="0.25">
      <c r="A2">
        <v>1</v>
      </c>
      <c r="B2">
        <f>1+$R$3*A2/($R$5*$R$1^2)</f>
        <v>1.0000000010735441</v>
      </c>
      <c r="C2">
        <f>SQRT(1-B2^-2)</f>
        <v>4.6336684008923325E-5</v>
      </c>
      <c r="D2">
        <f>B2*C2</f>
        <v>4.6336684058667802E-5</v>
      </c>
      <c r="E2">
        <f t="shared" ref="E2:E33" si="0">D2*$R$13</f>
        <v>4.6336684058667802E-7</v>
      </c>
      <c r="F2">
        <f t="shared" ref="F2:F33" si="1">C2*$R$12</f>
        <v>4.633668400892333E-6</v>
      </c>
      <c r="G2">
        <f t="shared" ref="G2:G33" si="2">$R$8*$R$1^2*(SQRT((SQRT(5)*E2)^2+1)-1)</f>
        <v>3.2113901151653324E-21</v>
      </c>
      <c r="H2">
        <f t="shared" ref="H2:H33" si="3">$R$8*$R$1^2*(SQRT((SQRT(5)*F2)^2+1)-1)</f>
        <v>3.2105932441690131E-19</v>
      </c>
      <c r="I2">
        <f t="shared" ref="I2:I33" si="4">1/(4*PI()*$R$6)*$R$15*$R$9^2/G2</f>
        <v>1.0776069566168047E-4</v>
      </c>
      <c r="J2">
        <f t="shared" ref="J2:J33" si="5">1/(4*PI()*$R$6)*$R$15*$R$9^2/H2</f>
        <v>1.0778744192518548E-6</v>
      </c>
      <c r="M2">
        <f>SQRT(5)*$R$16/E2</f>
        <v>1.9363036712400123E-7</v>
      </c>
      <c r="N2">
        <f>SQRT(5)*$R$16/F2</f>
        <v>1.9363036733187197E-8</v>
      </c>
      <c r="O2">
        <f>$R$15*$R$8/((4/3)*PI()*MAX($I2,$K2,$M2,0.00000000000001)^2*MAX($J2,$L2,$N2,0.00000000000001))</f>
        <v>1.9040083573242809E-9</v>
      </c>
      <c r="P2">
        <f>O2/Sheet1!$G$10</f>
        <v>7.6160334292971228E-27</v>
      </c>
      <c r="Q2" t="s">
        <v>8</v>
      </c>
      <c r="R2">
        <f>6.62607015E-34/(2*PI())</f>
        <v>1.0545718176461565E-34</v>
      </c>
      <c r="S2" t="s">
        <v>9</v>
      </c>
    </row>
    <row r="3" spans="1:19" x14ac:dyDescent="0.25">
      <c r="A3">
        <f>A2*(10^0.1)</f>
        <v>1.2589254117941673</v>
      </c>
      <c r="B3">
        <f t="shared" ref="B3:B66" si="6">1+$R$3*A3/($R$5*$R$1^2)</f>
        <v>1.000000001351512</v>
      </c>
      <c r="C3">
        <f t="shared" ref="C3:C66" si="7">SQRT(1-B3^-2)</f>
        <v>5.1990614795642403E-5</v>
      </c>
      <c r="D3">
        <f t="shared" ref="D3:D66" si="8">B3*C3</f>
        <v>5.1990614865908346E-5</v>
      </c>
      <c r="E3">
        <f t="shared" si="0"/>
        <v>5.1990614865908349E-7</v>
      </c>
      <c r="F3">
        <f t="shared" si="1"/>
        <v>5.1990614795642405E-6</v>
      </c>
      <c r="G3">
        <f t="shared" si="2"/>
        <v>4.0427921879914275E-21</v>
      </c>
      <c r="H3">
        <f t="shared" si="3"/>
        <v>4.0419156298954767E-19</v>
      </c>
      <c r="I3">
        <f t="shared" si="4"/>
        <v>8.5599659037432122E-5</v>
      </c>
      <c r="J3">
        <f t="shared" si="5"/>
        <v>8.5618222778244749E-7</v>
      </c>
      <c r="M3">
        <f t="shared" ref="M3:N66" si="9">SQRT(5)*$R$16/E3</f>
        <v>1.7257324555074668E-7</v>
      </c>
      <c r="N3">
        <f t="shared" si="9"/>
        <v>1.725732457839815E-8</v>
      </c>
      <c r="O3">
        <f t="shared" ref="O3:O66" si="10">$R$15*$R$8/((4/3)*PI()*MAX($I3,$K3,$M3,0.00000000000001)^2*MAX($J3,$L3,$N3,0.00000000000001))</f>
        <v>3.7988094514686942E-9</v>
      </c>
      <c r="P3">
        <f>O3/Sheet1!$G$10</f>
        <v>1.5195237805874777E-26</v>
      </c>
      <c r="Q3" t="s">
        <v>10</v>
      </c>
      <c r="R3">
        <v>1.6021766339999999E-19</v>
      </c>
      <c r="S3" t="s">
        <v>11</v>
      </c>
    </row>
    <row r="4" spans="1:19" x14ac:dyDescent="0.25">
      <c r="A4">
        <f t="shared" ref="A4:A67" si="11">A3*(10^0.1)</f>
        <v>1.5848931924611136</v>
      </c>
      <c r="B4">
        <f t="shared" si="6"/>
        <v>1.0000000017014528</v>
      </c>
      <c r="C4">
        <f t="shared" si="7"/>
        <v>5.8334428195775611E-5</v>
      </c>
      <c r="D4">
        <f t="shared" si="8"/>
        <v>5.8334428295028885E-5</v>
      </c>
      <c r="E4">
        <f t="shared" si="0"/>
        <v>5.8334428295028891E-7</v>
      </c>
      <c r="F4">
        <f t="shared" si="1"/>
        <v>5.8334428195775616E-6</v>
      </c>
      <c r="G4">
        <f t="shared" si="2"/>
        <v>5.0893494298236367E-21</v>
      </c>
      <c r="H4">
        <f t="shared" si="3"/>
        <v>5.0884595905444138E-19</v>
      </c>
      <c r="I4">
        <f t="shared" si="4"/>
        <v>6.7997223932657458E-5</v>
      </c>
      <c r="J4">
        <f t="shared" si="5"/>
        <v>6.8009114879152511E-7</v>
      </c>
      <c r="M4">
        <f t="shared" si="9"/>
        <v>1.5380606972286534E-7</v>
      </c>
      <c r="N4">
        <f t="shared" si="9"/>
        <v>1.538060699845591E-8</v>
      </c>
      <c r="O4">
        <f t="shared" si="10"/>
        <v>7.5789370617242828E-9</v>
      </c>
      <c r="P4">
        <f>O4/Sheet1!$G$10</f>
        <v>3.0315748246897133E-26</v>
      </c>
      <c r="Q4" t="s">
        <v>12</v>
      </c>
      <c r="R4">
        <v>1.3806490000000001E-23</v>
      </c>
      <c r="S4" t="s">
        <v>13</v>
      </c>
    </row>
    <row r="5" spans="1:19" x14ac:dyDescent="0.25">
      <c r="A5">
        <f t="shared" si="11"/>
        <v>1.99526231496888</v>
      </c>
      <c r="B5">
        <f t="shared" si="6"/>
        <v>1.0000000021420021</v>
      </c>
      <c r="C5">
        <f t="shared" si="7"/>
        <v>6.5452305249279002E-5</v>
      </c>
      <c r="D5">
        <f t="shared" si="8"/>
        <v>6.5452305389477984E-5</v>
      </c>
      <c r="E5">
        <f t="shared" si="0"/>
        <v>6.545230538947799E-7</v>
      </c>
      <c r="F5">
        <f t="shared" si="1"/>
        <v>6.5452305249279007E-6</v>
      </c>
      <c r="G5">
        <f t="shared" si="2"/>
        <v>6.4068428104042854E-21</v>
      </c>
      <c r="H5">
        <f t="shared" si="3"/>
        <v>6.4059928146748785E-19</v>
      </c>
      <c r="I5">
        <f t="shared" si="4"/>
        <v>5.4014378546837351E-5</v>
      </c>
      <c r="J5">
        <f t="shared" si="5"/>
        <v>5.4021545584394157E-7</v>
      </c>
      <c r="M5">
        <f t="shared" si="9"/>
        <v>1.3707980325825249E-7</v>
      </c>
      <c r="N5">
        <f t="shared" si="9"/>
        <v>1.3707980355187775E-8</v>
      </c>
      <c r="O5">
        <f t="shared" si="10"/>
        <v>1.5120704118816639E-8</v>
      </c>
      <c r="P5">
        <f>O5/Sheet1!$G$10</f>
        <v>6.048281647526656E-26</v>
      </c>
      <c r="Q5" t="s">
        <v>14</v>
      </c>
      <c r="R5">
        <v>1.6605390666E-27</v>
      </c>
      <c r="S5" t="s">
        <v>15</v>
      </c>
    </row>
    <row r="6" spans="1:19" x14ac:dyDescent="0.25">
      <c r="A6">
        <f t="shared" si="11"/>
        <v>2.5118864315095806</v>
      </c>
      <c r="B6">
        <f t="shared" si="6"/>
        <v>1.0000000026966209</v>
      </c>
      <c r="C6">
        <f t="shared" si="7"/>
        <v>7.3438694522120259E-5</v>
      </c>
      <c r="D6">
        <f t="shared" si="8"/>
        <v>7.3438694720156576E-5</v>
      </c>
      <c r="E6">
        <f t="shared" si="0"/>
        <v>7.3438694720156577E-7</v>
      </c>
      <c r="F6">
        <f t="shared" si="1"/>
        <v>7.3438694522120266E-6</v>
      </c>
      <c r="G6">
        <f t="shared" si="2"/>
        <v>8.0643344827476823E-21</v>
      </c>
      <c r="H6">
        <f t="shared" si="3"/>
        <v>8.0646665123294822E-19</v>
      </c>
      <c r="I6">
        <f t="shared" si="4"/>
        <v>4.2912609043139562E-5</v>
      </c>
      <c r="J6">
        <f t="shared" si="5"/>
        <v>4.2910842292386413E-7</v>
      </c>
      <c r="M6">
        <f t="shared" si="9"/>
        <v>1.2217250292611918E-7</v>
      </c>
      <c r="N6">
        <f t="shared" si="9"/>
        <v>1.2217250325557209E-8</v>
      </c>
      <c r="O6">
        <f t="shared" si="10"/>
        <v>3.015927579984681E-8</v>
      </c>
      <c r="P6">
        <f>O6/Sheet1!$G$10</f>
        <v>1.2063710319938724E-25</v>
      </c>
      <c r="Q6" t="s">
        <v>32</v>
      </c>
      <c r="R6">
        <v>8.8541878128000006E-12</v>
      </c>
    </row>
    <row r="7" spans="1:19" x14ac:dyDescent="0.25">
      <c r="A7">
        <f t="shared" si="11"/>
        <v>3.16227766016838</v>
      </c>
      <c r="B7">
        <f t="shared" si="6"/>
        <v>1.0000000033948446</v>
      </c>
      <c r="C7">
        <f t="shared" si="7"/>
        <v>8.2399570722613681E-5</v>
      </c>
      <c r="D7">
        <f t="shared" si="8"/>
        <v>8.2399571002347423E-5</v>
      </c>
      <c r="E7">
        <f t="shared" si="0"/>
        <v>8.2399571002347422E-7</v>
      </c>
      <c r="F7">
        <f t="shared" si="1"/>
        <v>8.2399570722613681E-6</v>
      </c>
      <c r="G7">
        <f t="shared" si="2"/>
        <v>1.0152136493103309E-20</v>
      </c>
      <c r="H7">
        <f t="shared" si="3"/>
        <v>1.015281383345018E-18</v>
      </c>
      <c r="I7">
        <f t="shared" si="4"/>
        <v>3.4087566995021369E-5</v>
      </c>
      <c r="J7">
        <f t="shared" si="5"/>
        <v>3.408529285852767E-7</v>
      </c>
      <c r="M7">
        <f t="shared" si="9"/>
        <v>1.0888635749490856E-7</v>
      </c>
      <c r="N7">
        <f t="shared" si="9"/>
        <v>1.0888635786456083E-8</v>
      </c>
      <c r="O7">
        <f t="shared" si="10"/>
        <v>6.0172596123965544E-8</v>
      </c>
      <c r="P7">
        <f>O7/Sheet1!$G$10</f>
        <v>2.4069038449586218E-25</v>
      </c>
    </row>
    <row r="8" spans="1:19" x14ac:dyDescent="0.25">
      <c r="A8">
        <f t="shared" si="11"/>
        <v>3.9810717055349736</v>
      </c>
      <c r="B8">
        <f t="shared" si="6"/>
        <v>1.0000000042738562</v>
      </c>
      <c r="C8">
        <f t="shared" si="7"/>
        <v>9.2453838236762842E-5</v>
      </c>
      <c r="D8">
        <f t="shared" si="8"/>
        <v>9.2453838631897248E-5</v>
      </c>
      <c r="E8">
        <f t="shared" si="0"/>
        <v>9.245383863189725E-7</v>
      </c>
      <c r="F8">
        <f t="shared" si="1"/>
        <v>9.2453838236762846E-6</v>
      </c>
      <c r="G8">
        <f t="shared" si="2"/>
        <v>1.2781810780955813E-20</v>
      </c>
      <c r="H8">
        <f t="shared" si="3"/>
        <v>1.2781638125573277E-18</v>
      </c>
      <c r="I8">
        <f t="shared" si="4"/>
        <v>2.7074538872604259E-5</v>
      </c>
      <c r="J8">
        <f t="shared" si="5"/>
        <v>2.7074904597624802E-7</v>
      </c>
      <c r="M8">
        <f t="shared" si="9"/>
        <v>9.7045068959345852E-8</v>
      </c>
      <c r="N8">
        <f t="shared" si="9"/>
        <v>9.7045069374102522E-9</v>
      </c>
      <c r="O8">
        <f t="shared" si="10"/>
        <v>1.2007945718989893E-7</v>
      </c>
      <c r="P8">
        <f>O8/Sheet1!$G$10</f>
        <v>4.8031782875959575E-25</v>
      </c>
      <c r="Q8" t="s">
        <v>39</v>
      </c>
      <c r="R8">
        <f>40.078*$R$5</f>
        <v>6.6551084711194809E-26</v>
      </c>
      <c r="S8" t="s">
        <v>15</v>
      </c>
    </row>
    <row r="9" spans="1:19" x14ac:dyDescent="0.25">
      <c r="A9">
        <f t="shared" si="11"/>
        <v>5.0118723362727247</v>
      </c>
      <c r="B9">
        <f t="shared" si="6"/>
        <v>1.0000000053804661</v>
      </c>
      <c r="C9">
        <f t="shared" si="7"/>
        <v>1.0373491232144145E-4</v>
      </c>
      <c r="D9">
        <f t="shared" si="8"/>
        <v>1.0373491287958363E-4</v>
      </c>
      <c r="E9">
        <f t="shared" si="0"/>
        <v>1.0373491287958363E-6</v>
      </c>
      <c r="F9">
        <f t="shared" si="1"/>
        <v>1.0373491232144145E-5</v>
      </c>
      <c r="G9">
        <f t="shared" si="2"/>
        <v>1.6091481652333815E-20</v>
      </c>
      <c r="H9">
        <f t="shared" si="3"/>
        <v>1.6091123060385472E-18</v>
      </c>
      <c r="I9">
        <f t="shared" si="4"/>
        <v>2.1505889906730224E-5</v>
      </c>
      <c r="J9">
        <f t="shared" si="5"/>
        <v>2.1506369167185416E-7</v>
      </c>
      <c r="M9">
        <f t="shared" si="9"/>
        <v>8.6491508948426027E-8</v>
      </c>
      <c r="N9">
        <f t="shared" si="9"/>
        <v>8.6491509413790669E-9</v>
      </c>
      <c r="O9">
        <f t="shared" si="10"/>
        <v>2.3959395432257898E-7</v>
      </c>
      <c r="P9">
        <f>O9/Sheet1!$G$10</f>
        <v>9.5837581729031592E-25</v>
      </c>
      <c r="Q9" t="s">
        <v>38</v>
      </c>
      <c r="R9">
        <f>1*$R$3</f>
        <v>1.6021766339999999E-19</v>
      </c>
      <c r="S9" t="s">
        <v>11</v>
      </c>
    </row>
    <row r="10" spans="1:19" x14ac:dyDescent="0.25">
      <c r="A10">
        <f t="shared" si="11"/>
        <v>6.3095734448019352</v>
      </c>
      <c r="B10">
        <f t="shared" si="6"/>
        <v>1.0000000067736055</v>
      </c>
      <c r="C10">
        <f t="shared" si="7"/>
        <v>1.1639248552454722E-4</v>
      </c>
      <c r="D10">
        <f t="shared" si="8"/>
        <v>1.16392486312944E-4</v>
      </c>
      <c r="E10">
        <f t="shared" si="0"/>
        <v>1.16392486312944E-6</v>
      </c>
      <c r="F10">
        <f t="shared" si="1"/>
        <v>1.1639248552454722E-5</v>
      </c>
      <c r="G10">
        <f t="shared" si="2"/>
        <v>2.0257788844754679E-20</v>
      </c>
      <c r="H10">
        <f t="shared" si="3"/>
        <v>2.0257523221089239E-18</v>
      </c>
      <c r="I10">
        <f t="shared" si="4"/>
        <v>1.7082892684058438E-5</v>
      </c>
      <c r="J10">
        <f t="shared" si="5"/>
        <v>1.7083116680867995E-7</v>
      </c>
      <c r="M10">
        <f t="shared" si="9"/>
        <v>7.7085638685174351E-8</v>
      </c>
      <c r="N10">
        <f t="shared" si="9"/>
        <v>7.7085639207322064E-9</v>
      </c>
      <c r="O10">
        <f t="shared" si="10"/>
        <v>4.7804398241303667E-7</v>
      </c>
      <c r="P10">
        <f>O10/Sheet1!$G$10</f>
        <v>1.9121759296521466E-24</v>
      </c>
      <c r="Q10" t="s">
        <v>65</v>
      </c>
      <c r="R10">
        <f>20*$R$3</f>
        <v>3.2043532679999999E-18</v>
      </c>
      <c r="S10" t="s">
        <v>11</v>
      </c>
    </row>
    <row r="11" spans="1:19" x14ac:dyDescent="0.25">
      <c r="A11">
        <f t="shared" si="11"/>
        <v>7.9432823472428185</v>
      </c>
      <c r="B11">
        <f t="shared" si="6"/>
        <v>1.0000000085274638</v>
      </c>
      <c r="C11">
        <f t="shared" si="7"/>
        <v>1.3059451504278917E-4</v>
      </c>
      <c r="D11">
        <f t="shared" si="8"/>
        <v>1.3059451615642917E-4</v>
      </c>
      <c r="E11">
        <f t="shared" si="0"/>
        <v>1.3059451615642917E-6</v>
      </c>
      <c r="F11">
        <f t="shared" si="1"/>
        <v>1.3059451504278917E-5</v>
      </c>
      <c r="G11">
        <f t="shared" si="2"/>
        <v>2.550252811886051E-20</v>
      </c>
      <c r="H11">
        <f t="shared" si="3"/>
        <v>2.5502714055426317E-18</v>
      </c>
      <c r="I11">
        <f t="shared" si="4"/>
        <v>1.3569699099570013E-5</v>
      </c>
      <c r="J11">
        <f t="shared" si="5"/>
        <v>1.3569600164874508E-7</v>
      </c>
      <c r="M11">
        <f t="shared" si="9"/>
        <v>6.8702648546448943E-8</v>
      </c>
      <c r="N11">
        <f t="shared" si="9"/>
        <v>6.8702649132308297E-9</v>
      </c>
      <c r="O11">
        <f t="shared" si="10"/>
        <v>9.5378459122307416E-7</v>
      </c>
      <c r="P11">
        <f>O11/Sheet1!$G$10</f>
        <v>3.8151383648922968E-24</v>
      </c>
    </row>
    <row r="12" spans="1:19" x14ac:dyDescent="0.25">
      <c r="A12">
        <f t="shared" si="11"/>
        <v>10.000000000000005</v>
      </c>
      <c r="B12">
        <f t="shared" si="6"/>
        <v>1.000000010735441</v>
      </c>
      <c r="C12">
        <f t="shared" si="7"/>
        <v>1.4652945689930431E-4</v>
      </c>
      <c r="D12">
        <f t="shared" si="8"/>
        <v>1.4652945847236265E-4</v>
      </c>
      <c r="E12">
        <f t="shared" si="0"/>
        <v>1.4652945847236264E-6</v>
      </c>
      <c r="F12">
        <f t="shared" si="1"/>
        <v>1.4652945689930433E-5</v>
      </c>
      <c r="G12">
        <f t="shared" si="2"/>
        <v>3.2105932441690135E-20</v>
      </c>
      <c r="H12">
        <f t="shared" si="3"/>
        <v>3.2106012128789767E-18</v>
      </c>
      <c r="I12">
        <f t="shared" si="4"/>
        <v>1.0778744192518547E-5</v>
      </c>
      <c r="J12">
        <f t="shared" si="5"/>
        <v>1.0778717439683006E-7</v>
      </c>
      <c r="M12">
        <f t="shared" si="9"/>
        <v>6.1231299420116087E-8</v>
      </c>
      <c r="N12">
        <f t="shared" si="9"/>
        <v>6.1231300077461078E-9</v>
      </c>
      <c r="O12">
        <f t="shared" si="10"/>
        <v>1.9030682806748987E-6</v>
      </c>
      <c r="P12">
        <f>O12/Sheet1!$G$10</f>
        <v>7.6122731226995947E-24</v>
      </c>
      <c r="Q12" t="s">
        <v>70</v>
      </c>
      <c r="R12">
        <v>0.1</v>
      </c>
    </row>
    <row r="13" spans="1:19" x14ac:dyDescent="0.25">
      <c r="A13">
        <f t="shared" si="11"/>
        <v>12.58925411794168</v>
      </c>
      <c r="B13">
        <f t="shared" si="6"/>
        <v>1.0000000135151195</v>
      </c>
      <c r="C13">
        <f t="shared" si="7"/>
        <v>1.6440875396678113E-4</v>
      </c>
      <c r="D13">
        <f t="shared" si="8"/>
        <v>1.6440875618878507E-4</v>
      </c>
      <c r="E13">
        <f t="shared" si="0"/>
        <v>1.6440875618878508E-6</v>
      </c>
      <c r="F13">
        <f t="shared" si="1"/>
        <v>1.6440875396678115E-5</v>
      </c>
      <c r="G13">
        <f t="shared" si="2"/>
        <v>4.0419953169951087E-20</v>
      </c>
      <c r="H13">
        <f t="shared" si="3"/>
        <v>4.0419076611855131E-18</v>
      </c>
      <c r="I13">
        <f t="shared" si="4"/>
        <v>8.5616534832734227E-6</v>
      </c>
      <c r="J13">
        <f t="shared" si="5"/>
        <v>8.5618391576456407E-8</v>
      </c>
      <c r="M13">
        <f t="shared" si="9"/>
        <v>5.4572453156243316E-8</v>
      </c>
      <c r="N13">
        <f t="shared" si="9"/>
        <v>5.4572453893796537E-9</v>
      </c>
      <c r="O13">
        <f t="shared" si="10"/>
        <v>3.7973045530169215E-6</v>
      </c>
      <c r="P13">
        <f>O13/Sheet1!$G$10</f>
        <v>1.5189218212067685E-23</v>
      </c>
      <c r="Q13" t="s">
        <v>63</v>
      </c>
      <c r="R13">
        <v>0.01</v>
      </c>
    </row>
    <row r="14" spans="1:19" x14ac:dyDescent="0.25">
      <c r="A14">
        <f t="shared" si="11"/>
        <v>15.848931924611145</v>
      </c>
      <c r="B14">
        <f t="shared" si="6"/>
        <v>1.0000000170145273</v>
      </c>
      <c r="C14">
        <f t="shared" si="7"/>
        <v>1.8446965549112238E-4</v>
      </c>
      <c r="D14">
        <f t="shared" si="8"/>
        <v>1.8446965862978638E-4</v>
      </c>
      <c r="E14">
        <f t="shared" si="0"/>
        <v>1.8446965862978638E-6</v>
      </c>
      <c r="F14">
        <f t="shared" si="1"/>
        <v>1.8446965549112241E-5</v>
      </c>
      <c r="G14">
        <f t="shared" si="2"/>
        <v>5.0885525588273178E-20</v>
      </c>
      <c r="H14">
        <f t="shared" si="3"/>
        <v>5.0884609186627408E-18</v>
      </c>
      <c r="I14">
        <f t="shared" si="4"/>
        <v>6.8007872346908014E-6</v>
      </c>
      <c r="J14">
        <f t="shared" si="5"/>
        <v>6.8009097128372202E-8</v>
      </c>
      <c r="M14">
        <f t="shared" si="9"/>
        <v>4.8637750035603741E-8</v>
      </c>
      <c r="N14">
        <f t="shared" si="9"/>
        <v>4.8637750863152059E-9</v>
      </c>
      <c r="O14">
        <f t="shared" si="10"/>
        <v>7.5765658627220563E-6</v>
      </c>
      <c r="P14">
        <f>O14/Sheet1!$G$10</f>
        <v>3.0306263450888226E-23</v>
      </c>
    </row>
    <row r="15" spans="1:19" x14ac:dyDescent="0.25">
      <c r="A15">
        <f t="shared" si="11"/>
        <v>19.952623149688812</v>
      </c>
      <c r="B15">
        <f t="shared" si="6"/>
        <v>1.0000000214200209</v>
      </c>
      <c r="C15">
        <f t="shared" si="7"/>
        <v>2.0697835706416168E-4</v>
      </c>
      <c r="D15">
        <f t="shared" si="8"/>
        <v>2.0697836149764242E-4</v>
      </c>
      <c r="E15">
        <f t="shared" si="0"/>
        <v>2.0697836149764241E-6</v>
      </c>
      <c r="F15">
        <f t="shared" si="1"/>
        <v>2.069783570641617E-5</v>
      </c>
      <c r="G15">
        <f t="shared" si="2"/>
        <v>6.4060459394079668E-20</v>
      </c>
      <c r="H15">
        <f t="shared" si="3"/>
        <v>6.4059914865565513E-18</v>
      </c>
      <c r="I15">
        <f t="shared" si="4"/>
        <v>5.4021097588826011E-6</v>
      </c>
      <c r="J15">
        <f t="shared" si="5"/>
        <v>5.4021556784378558E-8</v>
      </c>
      <c r="M15">
        <f t="shared" si="9"/>
        <v>4.3348440294281196E-8</v>
      </c>
      <c r="N15">
        <f t="shared" si="9"/>
        <v>4.3348441222805693E-9</v>
      </c>
      <c r="O15">
        <f t="shared" si="10"/>
        <v>1.51169398494384E-5</v>
      </c>
      <c r="P15">
        <f>O15/Sheet1!$G$10</f>
        <v>6.0467759397753601E-23</v>
      </c>
      <c r="Q15" t="s">
        <v>20</v>
      </c>
      <c r="R15">
        <v>1500</v>
      </c>
    </row>
    <row r="16" spans="1:19" x14ac:dyDescent="0.25">
      <c r="A16">
        <f t="shared" si="11"/>
        <v>25.118864315095824</v>
      </c>
      <c r="B16">
        <f t="shared" si="6"/>
        <v>1.0000000269662086</v>
      </c>
      <c r="C16">
        <f t="shared" si="7"/>
        <v>2.3223353543022006E-4</v>
      </c>
      <c r="D16">
        <f t="shared" si="8"/>
        <v>2.3223354169267803E-4</v>
      </c>
      <c r="E16">
        <f t="shared" si="0"/>
        <v>2.3223354169267802E-6</v>
      </c>
      <c r="F16">
        <f t="shared" si="1"/>
        <v>2.3223353543022008E-5</v>
      </c>
      <c r="G16">
        <f t="shared" si="2"/>
        <v>8.0646001064131227E-20</v>
      </c>
      <c r="H16">
        <f t="shared" si="3"/>
        <v>8.0646665123294831E-18</v>
      </c>
      <c r="I16">
        <f t="shared" si="4"/>
        <v>4.2911195630898747E-6</v>
      </c>
      <c r="J16">
        <f t="shared" si="5"/>
        <v>4.2910842292386405E-8</v>
      </c>
      <c r="M16">
        <f t="shared" si="9"/>
        <v>3.8634338003861149E-8</v>
      </c>
      <c r="N16">
        <f t="shared" si="9"/>
        <v>3.8634339045682759E-9</v>
      </c>
      <c r="O16">
        <f t="shared" si="10"/>
        <v>3.0161262609629048E-5</v>
      </c>
      <c r="P16">
        <f>O16/Sheet1!$G$10</f>
        <v>1.206450504385162E-22</v>
      </c>
      <c r="Q16" t="s">
        <v>75</v>
      </c>
      <c r="R16">
        <f>1.94747118317007E-13*(R15/500)^(1/3)/7</f>
        <v>4.0124849673044192E-14</v>
      </c>
      <c r="S16" t="s">
        <v>1</v>
      </c>
    </row>
    <row r="17" spans="1:16" x14ac:dyDescent="0.25">
      <c r="A17">
        <f t="shared" si="11"/>
        <v>31.622776601683825</v>
      </c>
      <c r="B17">
        <f t="shared" si="6"/>
        <v>1.0000000339484454</v>
      </c>
      <c r="C17">
        <f t="shared" si="7"/>
        <v>2.6057031147780368E-4</v>
      </c>
      <c r="D17">
        <f t="shared" si="8"/>
        <v>2.6057032032376069E-4</v>
      </c>
      <c r="E17">
        <f t="shared" si="0"/>
        <v>2.6057032032376069E-6</v>
      </c>
      <c r="F17">
        <f t="shared" si="1"/>
        <v>2.6057031147780371E-5</v>
      </c>
      <c r="G17">
        <f t="shared" si="2"/>
        <v>1.0152800552266907E-19</v>
      </c>
      <c r="H17">
        <f t="shared" si="3"/>
        <v>1.0152813833450179E-17</v>
      </c>
      <c r="I17">
        <f t="shared" si="4"/>
        <v>3.4085337446522781E-6</v>
      </c>
      <c r="J17">
        <f t="shared" si="5"/>
        <v>3.4085292858527672E-8</v>
      </c>
      <c r="M17">
        <f t="shared" si="9"/>
        <v>3.443288987955607E-8</v>
      </c>
      <c r="N17">
        <f t="shared" si="9"/>
        <v>3.4432891048499147E-9</v>
      </c>
      <c r="O17">
        <f t="shared" si="10"/>
        <v>6.0180468254275859E-5</v>
      </c>
      <c r="P17">
        <f>O17/Sheet1!$G$10</f>
        <v>2.4072187301710345E-22</v>
      </c>
    </row>
    <row r="18" spans="1:16" x14ac:dyDescent="0.25">
      <c r="A18">
        <f t="shared" si="11"/>
        <v>39.81071705534977</v>
      </c>
      <c r="B18">
        <f t="shared" si="6"/>
        <v>1.0000000427385605</v>
      </c>
      <c r="C18">
        <f t="shared" si="7"/>
        <v>2.923646958607639E-4</v>
      </c>
      <c r="D18">
        <f t="shared" si="8"/>
        <v>2.9236470835601011E-4</v>
      </c>
      <c r="E18">
        <f t="shared" si="0"/>
        <v>2.923647083560101E-6</v>
      </c>
      <c r="F18">
        <f t="shared" si="1"/>
        <v>2.9236469586076393E-5</v>
      </c>
      <c r="G18">
        <f t="shared" si="2"/>
        <v>1.2781545157290374E-19</v>
      </c>
      <c r="H18">
        <f t="shared" si="3"/>
        <v>1.2781634141218296E-17</v>
      </c>
      <c r="I18">
        <f t="shared" si="4"/>
        <v>2.7075101530574553E-6</v>
      </c>
      <c r="J18">
        <f t="shared" si="5"/>
        <v>2.7074913037549604E-8</v>
      </c>
      <c r="M18">
        <f t="shared" si="9"/>
        <v>3.0688345375336277E-8</v>
      </c>
      <c r="N18">
        <f t="shared" si="9"/>
        <v>3.0688346686911976E-9</v>
      </c>
      <c r="O18">
        <f t="shared" si="10"/>
        <v>1.2007442897792283E-4</v>
      </c>
      <c r="P18">
        <f>O18/Sheet1!$G$10</f>
        <v>4.8029771591169134E-22</v>
      </c>
    </row>
    <row r="19" spans="1:16" x14ac:dyDescent="0.25">
      <c r="A19">
        <f t="shared" si="11"/>
        <v>50.118723362727287</v>
      </c>
      <c r="B19">
        <f t="shared" si="6"/>
        <v>1.0000000538046598</v>
      </c>
      <c r="C19">
        <f t="shared" si="7"/>
        <v>3.2803858159902172E-4</v>
      </c>
      <c r="D19">
        <f t="shared" si="8"/>
        <v>3.28038599249026E-4</v>
      </c>
      <c r="E19">
        <f t="shared" si="0"/>
        <v>3.2803859924902601E-6</v>
      </c>
      <c r="F19">
        <f t="shared" si="1"/>
        <v>3.2803858159902173E-5</v>
      </c>
      <c r="G19">
        <f t="shared" si="2"/>
        <v>1.6091216028668376E-19</v>
      </c>
      <c r="H19">
        <f t="shared" si="3"/>
        <v>1.6091124388503799E-17</v>
      </c>
      <c r="I19">
        <f t="shared" si="4"/>
        <v>2.1506244912423723E-6</v>
      </c>
      <c r="J19">
        <f t="shared" si="5"/>
        <v>2.1506367392107283E-8</v>
      </c>
      <c r="M19">
        <f t="shared" si="9"/>
        <v>2.7351016514911977E-8</v>
      </c>
      <c r="N19">
        <f t="shared" si="9"/>
        <v>2.7351017986524115E-9</v>
      </c>
      <c r="O19">
        <f t="shared" si="10"/>
        <v>2.3958606416086357E-4</v>
      </c>
      <c r="P19">
        <f>O19/Sheet1!$G$10</f>
        <v>9.5834425664345426E-22</v>
      </c>
    </row>
    <row r="20" spans="1:16" x14ac:dyDescent="0.25">
      <c r="A20">
        <f t="shared" si="11"/>
        <v>63.0957344480194</v>
      </c>
      <c r="B20">
        <f t="shared" si="6"/>
        <v>1.0000000677360537</v>
      </c>
      <c r="C20">
        <f t="shared" si="7"/>
        <v>3.6806533883831732E-4</v>
      </c>
      <c r="D20">
        <f t="shared" si="8"/>
        <v>3.6806536376961084E-4</v>
      </c>
      <c r="E20">
        <f t="shared" si="0"/>
        <v>3.6806536376961086E-6</v>
      </c>
      <c r="F20">
        <f t="shared" si="1"/>
        <v>3.6806533883831736E-5</v>
      </c>
      <c r="G20">
        <f t="shared" si="2"/>
        <v>2.0257523221089238E-19</v>
      </c>
      <c r="H20">
        <f t="shared" si="3"/>
        <v>2.0257525877325894E-17</v>
      </c>
      <c r="I20">
        <f t="shared" si="4"/>
        <v>1.7083116680867997E-6</v>
      </c>
      <c r="J20">
        <f t="shared" si="5"/>
        <v>1.7083114440870824E-8</v>
      </c>
      <c r="M20">
        <f t="shared" si="9"/>
        <v>2.4376619015976767E-8</v>
      </c>
      <c r="N20">
        <f t="shared" si="9"/>
        <v>2.437662066715274E-9</v>
      </c>
      <c r="O20">
        <f t="shared" si="10"/>
        <v>4.7803150878398669E-4</v>
      </c>
      <c r="P20">
        <f>O20/Sheet1!$G$10</f>
        <v>1.9121260351359467E-21</v>
      </c>
    </row>
    <row r="21" spans="1:16" x14ac:dyDescent="0.25">
      <c r="A21">
        <f t="shared" si="11"/>
        <v>79.432823472428254</v>
      </c>
      <c r="B21">
        <f t="shared" si="6"/>
        <v>1.0000000852746391</v>
      </c>
      <c r="C21">
        <f t="shared" si="7"/>
        <v>4.1297609676006465E-4</v>
      </c>
      <c r="D21">
        <f t="shared" si="8"/>
        <v>4.1297613197645229E-4</v>
      </c>
      <c r="E21">
        <f t="shared" si="0"/>
        <v>4.1297613197645233E-6</v>
      </c>
      <c r="F21">
        <f t="shared" si="1"/>
        <v>4.1297609676006465E-5</v>
      </c>
      <c r="G21">
        <f t="shared" si="2"/>
        <v>2.550279374252595E-19</v>
      </c>
      <c r="H21">
        <f t="shared" si="3"/>
        <v>2.5502712727307989E-17</v>
      </c>
      <c r="I21">
        <f t="shared" si="4"/>
        <v>1.3569557764732341E-6</v>
      </c>
      <c r="J21">
        <f t="shared" si="5"/>
        <v>1.3569600871545788E-8</v>
      </c>
      <c r="M21">
        <f t="shared" si="9"/>
        <v>2.1725684490890365E-8</v>
      </c>
      <c r="N21">
        <f t="shared" si="9"/>
        <v>2.1725686343540273E-9</v>
      </c>
      <c r="O21">
        <f t="shared" si="10"/>
        <v>9.5380441009745365E-4</v>
      </c>
      <c r="P21">
        <f>O21/Sheet1!$G$10</f>
        <v>3.8152176403898145E-21</v>
      </c>
    </row>
    <row r="22" spans="1:16" x14ac:dyDescent="0.25">
      <c r="A22">
        <f t="shared" si="11"/>
        <v>100.00000000000014</v>
      </c>
      <c r="B22">
        <f t="shared" si="6"/>
        <v>1.0000001073544103</v>
      </c>
      <c r="C22">
        <f t="shared" si="7"/>
        <v>4.6336679420599318E-4</v>
      </c>
      <c r="D22">
        <f t="shared" si="8"/>
        <v>4.6336684395046208E-4</v>
      </c>
      <c r="E22">
        <f t="shared" si="0"/>
        <v>4.6336684395046213E-6</v>
      </c>
      <c r="F22">
        <f t="shared" si="1"/>
        <v>4.6336679420599322E-5</v>
      </c>
      <c r="G22">
        <f t="shared" si="2"/>
        <v>3.2105932441690131E-19</v>
      </c>
      <c r="H22">
        <f t="shared" si="3"/>
        <v>3.2106012128789763E-17</v>
      </c>
      <c r="I22">
        <f t="shared" si="4"/>
        <v>1.0778744192518548E-6</v>
      </c>
      <c r="J22">
        <f t="shared" si="5"/>
        <v>1.0778717439683007E-8</v>
      </c>
      <c r="M22">
        <f t="shared" si="9"/>
        <v>1.9363036571835309E-8</v>
      </c>
      <c r="N22">
        <f t="shared" si="9"/>
        <v>1.9363038650542678E-9</v>
      </c>
      <c r="O22">
        <f t="shared" si="10"/>
        <v>1.9030682806748982E-3</v>
      </c>
      <c r="P22">
        <f>O22/Sheet1!$G$10</f>
        <v>7.6122731226995923E-21</v>
      </c>
    </row>
    <row r="23" spans="1:16" x14ac:dyDescent="0.25">
      <c r="A23">
        <f t="shared" si="11"/>
        <v>125.89254117941691</v>
      </c>
      <c r="B23">
        <f t="shared" si="6"/>
        <v>1.0000001351511951</v>
      </c>
      <c r="C23">
        <f t="shared" si="7"/>
        <v>5.1990608325290033E-4</v>
      </c>
      <c r="D23">
        <f t="shared" si="8"/>
        <v>5.1990615351882883E-4</v>
      </c>
      <c r="E23">
        <f t="shared" si="0"/>
        <v>5.1990615351882885E-6</v>
      </c>
      <c r="F23">
        <f t="shared" si="1"/>
        <v>5.1990608325290039E-5</v>
      </c>
      <c r="G23">
        <f t="shared" si="2"/>
        <v>4.0419156298954767E-19</v>
      </c>
      <c r="H23">
        <f t="shared" si="3"/>
        <v>4.0419072627500155E-17</v>
      </c>
      <c r="I23">
        <f t="shared" si="4"/>
        <v>8.5618222778244749E-7</v>
      </c>
      <c r="J23">
        <f t="shared" si="5"/>
        <v>8.5618400016384457E-9</v>
      </c>
      <c r="M23">
        <f t="shared" si="9"/>
        <v>1.7257324393764396E-8</v>
      </c>
      <c r="N23">
        <f t="shared" si="9"/>
        <v>1.7257326726112412E-9</v>
      </c>
      <c r="O23">
        <f t="shared" si="10"/>
        <v>3.797154454040207E-3</v>
      </c>
      <c r="P23">
        <f>O23/Sheet1!$G$10</f>
        <v>1.5188617816160829E-20</v>
      </c>
    </row>
    <row r="24" spans="1:16" x14ac:dyDescent="0.25">
      <c r="A24">
        <f t="shared" si="11"/>
        <v>158.48931924611159</v>
      </c>
      <c r="B24">
        <f t="shared" si="6"/>
        <v>1.0000001701452739</v>
      </c>
      <c r="C24">
        <f t="shared" si="7"/>
        <v>5.8334420440219815E-4</v>
      </c>
      <c r="D24">
        <f t="shared" si="8"/>
        <v>5.8334430365545751E-4</v>
      </c>
      <c r="E24">
        <f t="shared" si="0"/>
        <v>5.8334430365545751E-6</v>
      </c>
      <c r="F24">
        <f t="shared" si="1"/>
        <v>5.8334420440219817E-5</v>
      </c>
      <c r="G24">
        <f t="shared" si="2"/>
        <v>5.0884595905444138E-19</v>
      </c>
      <c r="H24">
        <f t="shared" si="3"/>
        <v>5.0884595905444137E-17</v>
      </c>
      <c r="I24">
        <f t="shared" si="4"/>
        <v>6.8009114879152511E-7</v>
      </c>
      <c r="J24">
        <f t="shared" si="5"/>
        <v>6.800911487915251E-9</v>
      </c>
      <c r="M24">
        <f t="shared" si="9"/>
        <v>1.5380606426368696E-8</v>
      </c>
      <c r="N24">
        <f t="shared" si="9"/>
        <v>1.5380609043306187E-9</v>
      </c>
      <c r="O24">
        <f t="shared" si="10"/>
        <v>7.5762870388048111E-3</v>
      </c>
      <c r="P24">
        <f>O24/Sheet1!$G$10</f>
        <v>3.0305148155219244E-20</v>
      </c>
    </row>
    <row r="25" spans="1:16" x14ac:dyDescent="0.25">
      <c r="A25">
        <f t="shared" si="11"/>
        <v>199.52623149688827</v>
      </c>
      <c r="B25">
        <f t="shared" si="6"/>
        <v>1.0000002142002091</v>
      </c>
      <c r="C25">
        <f t="shared" si="7"/>
        <v>6.5452294130476519E-4</v>
      </c>
      <c r="D25">
        <f t="shared" si="8"/>
        <v>6.5452308150371606E-4</v>
      </c>
      <c r="E25">
        <f t="shared" si="0"/>
        <v>6.5452308150371603E-6</v>
      </c>
      <c r="F25">
        <f t="shared" si="1"/>
        <v>6.5452294130476522E-5</v>
      </c>
      <c r="G25">
        <f t="shared" si="2"/>
        <v>6.4059928146748785E-19</v>
      </c>
      <c r="H25">
        <f t="shared" si="3"/>
        <v>6.4059905568737224E-17</v>
      </c>
      <c r="I25">
        <f t="shared" si="4"/>
        <v>5.4021545584394157E-7</v>
      </c>
      <c r="J25">
        <f t="shared" si="5"/>
        <v>5.4021564624370406E-9</v>
      </c>
      <c r="M25">
        <f t="shared" si="9"/>
        <v>1.3707979747598502E-8</v>
      </c>
      <c r="N25">
        <f t="shared" si="9"/>
        <v>1.3707982683850628E-9</v>
      </c>
      <c r="O25">
        <f t="shared" si="10"/>
        <v>1.5116686929932293E-2</v>
      </c>
      <c r="P25">
        <f>O25/Sheet1!$G$10</f>
        <v>6.0466747719729176E-20</v>
      </c>
    </row>
    <row r="26" spans="1:16" x14ac:dyDescent="0.25">
      <c r="A26">
        <f t="shared" si="11"/>
        <v>251.18864315095843</v>
      </c>
      <c r="B26">
        <f t="shared" si="6"/>
        <v>1.0000002696620864</v>
      </c>
      <c r="C26">
        <f t="shared" si="7"/>
        <v>7.343867881484423E-4</v>
      </c>
      <c r="D26">
        <f t="shared" si="8"/>
        <v>7.3438698618471588E-4</v>
      </c>
      <c r="E26">
        <f t="shared" si="0"/>
        <v>7.3438698618471591E-6</v>
      </c>
      <c r="F26">
        <f t="shared" si="1"/>
        <v>7.343867881484423E-5</v>
      </c>
      <c r="G26">
        <f t="shared" si="2"/>
        <v>8.0646665123294822E-19</v>
      </c>
      <c r="H26">
        <f t="shared" si="3"/>
        <v>8.0646637232809955E-17</v>
      </c>
      <c r="I26">
        <f t="shared" si="4"/>
        <v>4.2910842292386413E-7</v>
      </c>
      <c r="J26">
        <f t="shared" si="5"/>
        <v>4.2910857132486865E-9</v>
      </c>
      <c r="M26">
        <f t="shared" si="9"/>
        <v>1.2217249644088849E-8</v>
      </c>
      <c r="N26">
        <f t="shared" si="9"/>
        <v>1.2217252938617878E-9</v>
      </c>
      <c r="O26">
        <f t="shared" si="10"/>
        <v>3.0161748891290658E-2</v>
      </c>
      <c r="P26">
        <f>O26/Sheet1!$G$10</f>
        <v>1.2064699556516264E-19</v>
      </c>
    </row>
    <row r="27" spans="1:16" x14ac:dyDescent="0.25">
      <c r="A27">
        <f t="shared" si="11"/>
        <v>316.22776601683847</v>
      </c>
      <c r="B27">
        <f t="shared" si="6"/>
        <v>1.0000003394844532</v>
      </c>
      <c r="C27">
        <f t="shared" si="7"/>
        <v>8.2399548585402791E-4</v>
      </c>
      <c r="D27">
        <f t="shared" si="8"/>
        <v>8.2399576558768483E-4</v>
      </c>
      <c r="E27">
        <f t="shared" si="0"/>
        <v>8.2399576558768486E-6</v>
      </c>
      <c r="F27">
        <f t="shared" si="1"/>
        <v>8.2399548585402794E-5</v>
      </c>
      <c r="G27">
        <f t="shared" si="2"/>
        <v>1.015281383345018E-18</v>
      </c>
      <c r="H27">
        <f t="shared" si="3"/>
        <v>1.0152808919412369E-16</v>
      </c>
      <c r="I27">
        <f t="shared" si="4"/>
        <v>3.408529285852767E-7</v>
      </c>
      <c r="J27">
        <f t="shared" si="5"/>
        <v>3.4085309356072264E-9</v>
      </c>
      <c r="M27">
        <f t="shared" si="9"/>
        <v>1.088863501524139E-8</v>
      </c>
      <c r="N27">
        <f t="shared" si="9"/>
        <v>1.0888638711763695E-9</v>
      </c>
      <c r="O27">
        <f t="shared" si="10"/>
        <v>6.0180596574261287E-2</v>
      </c>
      <c r="P27">
        <f>O27/Sheet1!$G$10</f>
        <v>2.4072238629704515E-19</v>
      </c>
    </row>
    <row r="28" spans="1:16" x14ac:dyDescent="0.25">
      <c r="A28">
        <f t="shared" si="11"/>
        <v>398.10717055349795</v>
      </c>
      <c r="B28">
        <f t="shared" si="6"/>
        <v>1.0000004273856051</v>
      </c>
      <c r="C28">
        <f t="shared" si="7"/>
        <v>9.245380805363491E-4</v>
      </c>
      <c r="D28">
        <f t="shared" si="8"/>
        <v>9.245384756706161E-4</v>
      </c>
      <c r="E28">
        <f t="shared" si="0"/>
        <v>9.245384756706161E-6</v>
      </c>
      <c r="F28">
        <f t="shared" si="1"/>
        <v>9.2453808053634913E-5</v>
      </c>
      <c r="G28">
        <f t="shared" si="2"/>
        <v>1.2781638125573277E-18</v>
      </c>
      <c r="H28">
        <f t="shared" si="3"/>
        <v>1.2781627500626659E-16</v>
      </c>
      <c r="I28">
        <f t="shared" si="4"/>
        <v>2.7074904597624802E-7</v>
      </c>
      <c r="J28">
        <f t="shared" si="5"/>
        <v>2.7074927104102634E-9</v>
      </c>
      <c r="M28">
        <f t="shared" si="9"/>
        <v>9.7045059580464775E-9</v>
      </c>
      <c r="N28">
        <f t="shared" si="9"/>
        <v>9.7045101056126277E-10</v>
      </c>
      <c r="O28">
        <f t="shared" si="10"/>
        <v>0.12007611335462379</v>
      </c>
      <c r="P28">
        <f>O28/Sheet1!$G$10</f>
        <v>4.8030445341849519E-19</v>
      </c>
    </row>
    <row r="29" spans="1:16" x14ac:dyDescent="0.25">
      <c r="A29">
        <f t="shared" si="11"/>
        <v>501.1872336272732</v>
      </c>
      <c r="B29">
        <f t="shared" si="6"/>
        <v>1.0000005380465988</v>
      </c>
      <c r="C29">
        <f t="shared" si="7"/>
        <v>1.0373487018568563E-3</v>
      </c>
      <c r="D29">
        <f t="shared" si="8"/>
        <v>1.0373492599987971E-3</v>
      </c>
      <c r="E29">
        <f t="shared" si="0"/>
        <v>1.0373492599987971E-5</v>
      </c>
      <c r="F29">
        <f t="shared" si="1"/>
        <v>1.0373487018568563E-4</v>
      </c>
      <c r="G29">
        <f t="shared" si="2"/>
        <v>1.6091136341568744E-18</v>
      </c>
      <c r="H29">
        <f t="shared" si="3"/>
        <v>1.6091112966686185E-16</v>
      </c>
      <c r="I29">
        <f t="shared" si="4"/>
        <v>2.150635141641727E-7</v>
      </c>
      <c r="J29">
        <f t="shared" si="5"/>
        <v>2.1506382657788807E-9</v>
      </c>
      <c r="M29">
        <f t="shared" si="9"/>
        <v>8.6491498009061151E-9</v>
      </c>
      <c r="N29">
        <f t="shared" si="9"/>
        <v>8.6491544545517487E-10</v>
      </c>
      <c r="O29">
        <f t="shared" si="10"/>
        <v>0.2395835211436472</v>
      </c>
      <c r="P29">
        <f>O29/Sheet1!$G$10</f>
        <v>9.5833408457458875E-19</v>
      </c>
    </row>
    <row r="30" spans="1:16" x14ac:dyDescent="0.25">
      <c r="A30">
        <f t="shared" si="11"/>
        <v>630.95734448019448</v>
      </c>
      <c r="B30">
        <f t="shared" si="6"/>
        <v>1.0000006773605359</v>
      </c>
      <c r="C30">
        <f t="shared" si="7"/>
        <v>1.1639242652343362E-3</v>
      </c>
      <c r="D30">
        <f t="shared" si="8"/>
        <v>1.1639250536307003E-3</v>
      </c>
      <c r="E30">
        <f t="shared" si="0"/>
        <v>1.1639250536307004E-5</v>
      </c>
      <c r="F30">
        <f t="shared" si="1"/>
        <v>1.1639242652343363E-4</v>
      </c>
      <c r="G30">
        <f t="shared" si="2"/>
        <v>2.0257536502272511E-18</v>
      </c>
      <c r="H30">
        <f t="shared" si="3"/>
        <v>2.0257506619610148E-16</v>
      </c>
      <c r="I30">
        <f t="shared" si="4"/>
        <v>1.7083105480888006E-7</v>
      </c>
      <c r="J30">
        <f t="shared" si="5"/>
        <v>1.7083130680863639E-9</v>
      </c>
      <c r="M30">
        <f t="shared" si="9"/>
        <v>7.70856260684588E-9</v>
      </c>
      <c r="N30">
        <f t="shared" si="9"/>
        <v>7.7085678283219786E-10</v>
      </c>
      <c r="O30">
        <f t="shared" si="10"/>
        <v>0.47803168115681349</v>
      </c>
      <c r="P30">
        <f>O30/Sheet1!$G$10</f>
        <v>1.9121267246272539E-18</v>
      </c>
    </row>
    <row r="31" spans="1:16" x14ac:dyDescent="0.25">
      <c r="A31">
        <f t="shared" si="11"/>
        <v>794.32823472428311</v>
      </c>
      <c r="B31">
        <f t="shared" si="6"/>
        <v>1.0000008527463917</v>
      </c>
      <c r="C31">
        <f t="shared" si="7"/>
        <v>1.3059443334102923E-3</v>
      </c>
      <c r="D31">
        <f t="shared" si="8"/>
        <v>1.3059454470496104E-3</v>
      </c>
      <c r="E31">
        <f t="shared" si="0"/>
        <v>1.3059454470496104E-5</v>
      </c>
      <c r="F31">
        <f t="shared" si="1"/>
        <v>1.3059443334102923E-4</v>
      </c>
      <c r="G31">
        <f t="shared" si="2"/>
        <v>2.5502727336609589E-18</v>
      </c>
      <c r="H31">
        <f t="shared" si="3"/>
        <v>2.5502683110269295E-16</v>
      </c>
      <c r="I31">
        <f t="shared" si="4"/>
        <v>1.3569593098165746E-7</v>
      </c>
      <c r="J31">
        <f t="shared" si="5"/>
        <v>1.3569616630334475E-9</v>
      </c>
      <c r="M31">
        <f t="shared" si="9"/>
        <v>6.870263352775306E-9</v>
      </c>
      <c r="N31">
        <f t="shared" si="9"/>
        <v>6.8702692113675904E-10</v>
      </c>
      <c r="O31">
        <f t="shared" si="10"/>
        <v>0.95379833526686253</v>
      </c>
      <c r="P31">
        <f>O31/Sheet1!$G$10</f>
        <v>3.8151933410674504E-18</v>
      </c>
    </row>
    <row r="32" spans="1:16" x14ac:dyDescent="0.25">
      <c r="A32">
        <f t="shared" si="11"/>
        <v>1000.000000000002</v>
      </c>
      <c r="B32">
        <f t="shared" si="6"/>
        <v>1.0000010735441023</v>
      </c>
      <c r="C32">
        <f t="shared" si="7"/>
        <v>1.4652933996285858E-3</v>
      </c>
      <c r="D32">
        <f t="shared" si="8"/>
        <v>1.4652949726856731E-3</v>
      </c>
      <c r="E32">
        <f t="shared" si="0"/>
        <v>1.4652949726856732E-5</v>
      </c>
      <c r="F32">
        <f t="shared" si="1"/>
        <v>1.465293399628586E-4</v>
      </c>
      <c r="G32">
        <f t="shared" si="2"/>
        <v>3.2106025409973039E-18</v>
      </c>
      <c r="H32">
        <f t="shared" si="3"/>
        <v>3.210596498058915E-16</v>
      </c>
      <c r="I32">
        <f t="shared" si="4"/>
        <v>1.0778712980889994E-7</v>
      </c>
      <c r="J32">
        <f t="shared" si="5"/>
        <v>1.0778733268427993E-9</v>
      </c>
      <c r="M32">
        <f t="shared" si="9"/>
        <v>6.1231283208076398E-9</v>
      </c>
      <c r="N32">
        <f t="shared" si="9"/>
        <v>6.1231348942559354E-10</v>
      </c>
      <c r="O32">
        <f t="shared" si="10"/>
        <v>1.9030765073149869</v>
      </c>
      <c r="P32">
        <f>O32/Sheet1!$G$10</f>
        <v>7.6123060292599473E-18</v>
      </c>
    </row>
    <row r="33" spans="1:16" x14ac:dyDescent="0.25">
      <c r="A33">
        <f t="shared" si="11"/>
        <v>1258.9254117941698</v>
      </c>
      <c r="B33">
        <f t="shared" si="6"/>
        <v>1.000001351511951</v>
      </c>
      <c r="C33">
        <f t="shared" si="7"/>
        <v>1.6440858925862109E-3</v>
      </c>
      <c r="D33">
        <f t="shared" si="8"/>
        <v>1.6440881145879432E-3</v>
      </c>
      <c r="E33">
        <f t="shared" si="0"/>
        <v>1.6440881145879431E-5</v>
      </c>
      <c r="F33">
        <f t="shared" si="1"/>
        <v>1.6440858925862109E-4</v>
      </c>
      <c r="G33">
        <f t="shared" si="2"/>
        <v>4.0419103174221674E-18</v>
      </c>
      <c r="H33">
        <f t="shared" si="3"/>
        <v>4.0418998120061994E-16</v>
      </c>
      <c r="I33">
        <f t="shared" si="4"/>
        <v>8.56183353103119E-8</v>
      </c>
      <c r="J33">
        <f t="shared" si="5"/>
        <v>8.5618557843345565E-10</v>
      </c>
      <c r="M33">
        <f t="shared" si="9"/>
        <v>5.4572434810389693E-9</v>
      </c>
      <c r="N33">
        <f t="shared" si="9"/>
        <v>5.4572508565687525E-10</v>
      </c>
      <c r="O33">
        <f t="shared" si="10"/>
        <v>3.7971374729469818</v>
      </c>
      <c r="P33">
        <f>O33/Sheet1!$G$10</f>
        <v>1.5188549891787927E-17</v>
      </c>
    </row>
    <row r="34" spans="1:16" x14ac:dyDescent="0.25">
      <c r="A34">
        <f t="shared" si="11"/>
        <v>1584.8931924611168</v>
      </c>
      <c r="B34">
        <f t="shared" si="6"/>
        <v>1.0000017014527396</v>
      </c>
      <c r="C34">
        <f t="shared" si="7"/>
        <v>1.8446942279027466E-3</v>
      </c>
      <c r="D34">
        <f t="shared" si="8"/>
        <v>1.8446973665627944E-3</v>
      </c>
      <c r="E34">
        <f t="shared" ref="E34:E65" si="12">D34*$R$13</f>
        <v>1.8446973665627944E-5</v>
      </c>
      <c r="F34">
        <f t="shared" ref="F34:F65" si="13">C34*$R$12</f>
        <v>1.8446942279027467E-4</v>
      </c>
      <c r="G34">
        <f t="shared" ref="G34:G65" si="14">$R$8*$R$1^2*(SQRT((SQRT(5)*E34)^2+1)-1)</f>
        <v>5.0884649030177227E-18</v>
      </c>
      <c r="H34">
        <f t="shared" ref="H34:H65" si="15">$R$8*$R$1^2*(SQRT((SQRT(5)*F34)^2+1)-1)</f>
        <v>5.0884476640418358E-16</v>
      </c>
      <c r="I34">
        <f t="shared" ref="I34:I65" si="16">1/(4*PI()*$R$6)*$R$15*$R$9^2/G34</f>
        <v>6.800904387608686E-8</v>
      </c>
      <c r="J34">
        <f t="shared" ref="J34:J65" si="17">1/(4*PI()*$R$6)*$R$15*$R$9^2/H34</f>
        <v>6.8009274281574915E-10</v>
      </c>
      <c r="M34">
        <f t="shared" si="9"/>
        <v>4.863772946294432E-9</v>
      </c>
      <c r="N34">
        <f t="shared" si="9"/>
        <v>4.8637812217742364E-10</v>
      </c>
      <c r="O34">
        <f t="shared" si="10"/>
        <v>7.5762851008689731</v>
      </c>
      <c r="P34">
        <f>O34/Sheet1!$G$10</f>
        <v>3.0305140403475895E-17</v>
      </c>
    </row>
    <row r="35" spans="1:16" x14ac:dyDescent="0.25">
      <c r="A35">
        <f t="shared" si="11"/>
        <v>1995.2623149688839</v>
      </c>
      <c r="B35">
        <f t="shared" si="6"/>
        <v>1.0000021420020908</v>
      </c>
      <c r="C35">
        <f t="shared" si="7"/>
        <v>2.0697802823187537E-3</v>
      </c>
      <c r="D35">
        <f t="shared" si="8"/>
        <v>2.069784715792446E-3</v>
      </c>
      <c r="E35">
        <f t="shared" si="12"/>
        <v>2.069784715792446E-5</v>
      </c>
      <c r="F35">
        <f t="shared" si="13"/>
        <v>2.0697802823187538E-4</v>
      </c>
      <c r="G35">
        <f t="shared" si="14"/>
        <v>6.4059994552665144E-18</v>
      </c>
      <c r="H35">
        <f t="shared" si="15"/>
        <v>6.405971763999393E-16</v>
      </c>
      <c r="I35">
        <f t="shared" si="16"/>
        <v>5.4021489584541789E-8</v>
      </c>
      <c r="J35">
        <f t="shared" si="17"/>
        <v>5.402172310469353E-10</v>
      </c>
      <c r="M35">
        <f t="shared" si="9"/>
        <v>4.3348417239391847E-9</v>
      </c>
      <c r="N35">
        <f t="shared" si="9"/>
        <v>4.3348510091792208E-10</v>
      </c>
      <c r="O35">
        <f t="shared" si="10"/>
        <v>15.1166739235029</v>
      </c>
      <c r="P35">
        <f>O35/Sheet1!$G$10</f>
        <v>6.0466695694011601E-17</v>
      </c>
    </row>
    <row r="36" spans="1:16" x14ac:dyDescent="0.25">
      <c r="A36">
        <f t="shared" si="11"/>
        <v>2511.8864315095857</v>
      </c>
      <c r="B36">
        <f t="shared" si="6"/>
        <v>1.0000026966208642</v>
      </c>
      <c r="C36">
        <f t="shared" si="7"/>
        <v>2.322330707093184E-3</v>
      </c>
      <c r="D36">
        <f t="shared" si="8"/>
        <v>2.3223369695386221E-3</v>
      </c>
      <c r="E36">
        <f t="shared" si="12"/>
        <v>2.322336969538622E-5</v>
      </c>
      <c r="F36">
        <f t="shared" si="13"/>
        <v>2.322330707093184E-4</v>
      </c>
      <c r="G36">
        <f t="shared" si="14"/>
        <v>8.0646771372761006E-18</v>
      </c>
      <c r="H36">
        <f t="shared" si="15"/>
        <v>8.0646338273374498E-16</v>
      </c>
      <c r="I36">
        <f t="shared" si="16"/>
        <v>4.2910785758764425E-8</v>
      </c>
      <c r="J36">
        <f t="shared" si="17"/>
        <v>4.2911016204874995E-10</v>
      </c>
      <c r="M36">
        <f t="shared" si="9"/>
        <v>3.863431217465054E-9</v>
      </c>
      <c r="N36">
        <f t="shared" si="9"/>
        <v>3.8634416356742815E-10</v>
      </c>
      <c r="O36">
        <f t="shared" si="10"/>
        <v>30.161716554892937</v>
      </c>
      <c r="P36">
        <f>O36/Sheet1!$G$10</f>
        <v>1.2064686621957176E-16</v>
      </c>
    </row>
    <row r="37" spans="1:16" x14ac:dyDescent="0.25">
      <c r="A37">
        <f t="shared" si="11"/>
        <v>3162.2776601683863</v>
      </c>
      <c r="B37">
        <f t="shared" si="6"/>
        <v>1.0000033948445319</v>
      </c>
      <c r="C37">
        <f t="shared" si="7"/>
        <v>2.6056965458763821E-3</v>
      </c>
      <c r="D37">
        <f t="shared" si="8"/>
        <v>2.6057053918110526E-3</v>
      </c>
      <c r="E37">
        <f t="shared" si="12"/>
        <v>2.6057053918110527E-5</v>
      </c>
      <c r="F37">
        <f t="shared" si="13"/>
        <v>2.6056965458763821E-4</v>
      </c>
      <c r="G37">
        <f t="shared" si="14"/>
        <v>1.0152831098988433E-17</v>
      </c>
      <c r="H37">
        <f t="shared" si="15"/>
        <v>1.0152761651681103E-15</v>
      </c>
      <c r="I37">
        <f t="shared" si="16"/>
        <v>3.4085234894308429E-8</v>
      </c>
      <c r="J37">
        <f t="shared" si="17"/>
        <v>3.4085468045431678E-10</v>
      </c>
      <c r="M37">
        <f t="shared" si="9"/>
        <v>3.4432860958823627E-9</v>
      </c>
      <c r="N37">
        <f t="shared" si="9"/>
        <v>3.4432977853033372E-10</v>
      </c>
      <c r="O37">
        <f t="shared" si="10"/>
        <v>59.573157944273817</v>
      </c>
      <c r="P37">
        <f>O37/Sheet1!$G$10</f>
        <v>2.3829263177709525E-16</v>
      </c>
    </row>
    <row r="38" spans="1:16" x14ac:dyDescent="0.25">
      <c r="A38">
        <f t="shared" si="11"/>
        <v>3981.0717055349814</v>
      </c>
      <c r="B38">
        <f t="shared" si="6"/>
        <v>1.0000042738560504</v>
      </c>
      <c r="C38">
        <f t="shared" si="7"/>
        <v>2.9236376833518224E-3</v>
      </c>
      <c r="D38">
        <f t="shared" si="8"/>
        <v>2.9236501785584244E-3</v>
      </c>
      <c r="E38">
        <f t="shared" si="12"/>
        <v>2.9236501785584244E-5</v>
      </c>
      <c r="F38">
        <f t="shared" si="13"/>
        <v>2.9236376833518223E-4</v>
      </c>
      <c r="G38">
        <f t="shared" si="14"/>
        <v>1.2781663359821494E-17</v>
      </c>
      <c r="H38">
        <f t="shared" si="15"/>
        <v>1.2781552501784724E-15</v>
      </c>
      <c r="I38">
        <f t="shared" si="16"/>
        <v>2.7074851144889907E-8</v>
      </c>
      <c r="J38">
        <f t="shared" si="17"/>
        <v>2.7075085972767299E-10</v>
      </c>
      <c r="M38">
        <f t="shared" si="9"/>
        <v>3.0688312888420375E-9</v>
      </c>
      <c r="N38">
        <f t="shared" si="9"/>
        <v>3.068844404585209E-10</v>
      </c>
      <c r="O38">
        <f t="shared" si="10"/>
        <v>105.93775455037506</v>
      </c>
      <c r="P38">
        <f>O38/Sheet1!$G$10</f>
        <v>4.2375101820150023E-16</v>
      </c>
    </row>
    <row r="39" spans="1:16" x14ac:dyDescent="0.25">
      <c r="A39">
        <f t="shared" si="11"/>
        <v>5011.8723362727342</v>
      </c>
      <c r="B39">
        <f t="shared" si="6"/>
        <v>1.0000053804659883</v>
      </c>
      <c r="C39">
        <f t="shared" si="7"/>
        <v>3.2803727119149707E-3</v>
      </c>
      <c r="D39">
        <f t="shared" si="8"/>
        <v>3.280390361848776E-3</v>
      </c>
      <c r="E39">
        <f t="shared" si="12"/>
        <v>3.2803903618487758E-5</v>
      </c>
      <c r="F39">
        <f t="shared" si="13"/>
        <v>3.2803727119149709E-4</v>
      </c>
      <c r="G39">
        <f t="shared" si="14"/>
        <v>1.6091169544526922E-17</v>
      </c>
      <c r="H39">
        <f t="shared" si="15"/>
        <v>1.6090994100095901E-15</v>
      </c>
      <c r="I39">
        <f t="shared" si="16"/>
        <v>2.1506307039625101E-8</v>
      </c>
      <c r="J39">
        <f t="shared" si="17"/>
        <v>2.1506541528667757E-10</v>
      </c>
      <c r="M39">
        <f t="shared" si="9"/>
        <v>2.7350980084370565E-9</v>
      </c>
      <c r="N39">
        <f t="shared" si="9"/>
        <v>2.7351127245388654E-10</v>
      </c>
      <c r="O39">
        <f t="shared" si="10"/>
        <v>188.38697586321175</v>
      </c>
      <c r="P39">
        <f>O39/Sheet1!$G$10</f>
        <v>7.5354790345284701E-16</v>
      </c>
    </row>
    <row r="40" spans="1:16" x14ac:dyDescent="0.25">
      <c r="A40">
        <f t="shared" si="11"/>
        <v>6309.5734448019475</v>
      </c>
      <c r="B40">
        <f t="shared" si="6"/>
        <v>1.0000067736053599</v>
      </c>
      <c r="C40">
        <f t="shared" si="7"/>
        <v>3.6806348740390351E-3</v>
      </c>
      <c r="D40">
        <f t="shared" si="8"/>
        <v>3.6806598052071459E-3</v>
      </c>
      <c r="E40">
        <f t="shared" si="12"/>
        <v>3.6806598052071461E-5</v>
      </c>
      <c r="F40">
        <f t="shared" si="13"/>
        <v>3.6806348740390355E-4</v>
      </c>
      <c r="G40">
        <f t="shared" si="14"/>
        <v>2.0257596267597234E-17</v>
      </c>
      <c r="H40">
        <f t="shared" si="15"/>
        <v>2.0257318332274902E-15</v>
      </c>
      <c r="I40">
        <f t="shared" si="16"/>
        <v>1.7083055081159781E-8</v>
      </c>
      <c r="J40">
        <f t="shared" si="17"/>
        <v>1.708328946482017E-10</v>
      </c>
      <c r="M40">
        <f t="shared" si="9"/>
        <v>2.4376578169206136E-9</v>
      </c>
      <c r="N40">
        <f t="shared" si="9"/>
        <v>2.4376743286526679E-10</v>
      </c>
      <c r="O40">
        <f t="shared" si="10"/>
        <v>335.00479405410812</v>
      </c>
      <c r="P40">
        <f>O40/Sheet1!$G$10</f>
        <v>1.3400191762164326E-15</v>
      </c>
    </row>
    <row r="41" spans="1:16" x14ac:dyDescent="0.25">
      <c r="A41">
        <f t="shared" si="11"/>
        <v>7943.2823472428345</v>
      </c>
      <c r="B41">
        <f t="shared" si="6"/>
        <v>1.000008527463917</v>
      </c>
      <c r="C41">
        <f t="shared" si="7"/>
        <v>4.1297348199969188E-3</v>
      </c>
      <c r="D41">
        <f t="shared" si="8"/>
        <v>4.1297700361615829E-3</v>
      </c>
      <c r="E41">
        <f t="shared" si="12"/>
        <v>4.129770036161583E-5</v>
      </c>
      <c r="F41">
        <f t="shared" si="13"/>
        <v>4.1297348199969191E-4</v>
      </c>
      <c r="G41">
        <f t="shared" si="14"/>
        <v>2.5502824289247474E-17</v>
      </c>
      <c r="H41">
        <f t="shared" si="15"/>
        <v>2.5502384615675255E-15</v>
      </c>
      <c r="I41">
        <f t="shared" si="16"/>
        <v>1.3569541511414766E-8</v>
      </c>
      <c r="J41">
        <f t="shared" si="17"/>
        <v>1.3569775456941021E-10</v>
      </c>
      <c r="M41">
        <f t="shared" si="9"/>
        <v>2.1725638636111343E-9</v>
      </c>
      <c r="N41">
        <f t="shared" si="9"/>
        <v>2.1725823900710882E-10</v>
      </c>
      <c r="O41">
        <f t="shared" si="10"/>
        <v>595.7323514550485</v>
      </c>
      <c r="P41">
        <f>O41/Sheet1!$G$10</f>
        <v>2.382929405820194E-15</v>
      </c>
    </row>
    <row r="42" spans="1:16" x14ac:dyDescent="0.25">
      <c r="A42">
        <f t="shared" si="11"/>
        <v>10000.000000000025</v>
      </c>
      <c r="B42">
        <f t="shared" si="6"/>
        <v>1.0000107354410233</v>
      </c>
      <c r="C42">
        <f t="shared" si="7"/>
        <v>4.633631006273997E-3</v>
      </c>
      <c r="D42">
        <f t="shared" si="8"/>
        <v>4.6336807503463886E-3</v>
      </c>
      <c r="E42">
        <f t="shared" si="12"/>
        <v>4.6336807503463887E-5</v>
      </c>
      <c r="F42">
        <f t="shared" si="13"/>
        <v>4.633631006273997E-4</v>
      </c>
      <c r="G42">
        <f t="shared" si="14"/>
        <v>3.2106190096645613E-17</v>
      </c>
      <c r="H42">
        <f t="shared" si="15"/>
        <v>3.2105491957965734E-15</v>
      </c>
      <c r="I42">
        <f t="shared" si="16"/>
        <v>1.0778657692163112E-8</v>
      </c>
      <c r="J42">
        <f t="shared" si="17"/>
        <v>1.0778892075671763E-10</v>
      </c>
      <c r="M42">
        <f t="shared" si="9"/>
        <v>1.9362985127790665E-9</v>
      </c>
      <c r="N42">
        <f t="shared" si="9"/>
        <v>1.9363192997975542E-10</v>
      </c>
      <c r="O42">
        <f t="shared" si="10"/>
        <v>1059.3792306503476</v>
      </c>
      <c r="P42">
        <f>O42/Sheet1!$G$10</f>
        <v>4.2375169226013904E-15</v>
      </c>
    </row>
    <row r="43" spans="1:16" x14ac:dyDescent="0.25">
      <c r="A43">
        <f t="shared" si="11"/>
        <v>12589.254117941706</v>
      </c>
      <c r="B43">
        <f t="shared" si="6"/>
        <v>1.0000135151195111</v>
      </c>
      <c r="C43">
        <f t="shared" si="7"/>
        <v>5.1990086609693788E-3</v>
      </c>
      <c r="D43">
        <f t="shared" si="8"/>
        <v>5.1990789261927711E-3</v>
      </c>
      <c r="E43">
        <f t="shared" si="12"/>
        <v>5.1990789261927714E-5</v>
      </c>
      <c r="F43">
        <f t="shared" si="13"/>
        <v>5.1990086609693788E-4</v>
      </c>
      <c r="G43">
        <f t="shared" si="14"/>
        <v>4.0419354188585516E-17</v>
      </c>
      <c r="H43">
        <f t="shared" si="15"/>
        <v>4.0418248344141562E-15</v>
      </c>
      <c r="I43">
        <f t="shared" si="16"/>
        <v>8.5617803598897841E-9</v>
      </c>
      <c r="J43">
        <f t="shared" si="17"/>
        <v>8.5620146104481149E-11</v>
      </c>
      <c r="M43">
        <f t="shared" si="9"/>
        <v>1.7257266667730583E-9</v>
      </c>
      <c r="N43">
        <f t="shared" si="9"/>
        <v>1.7257499901752033E-10</v>
      </c>
      <c r="O43">
        <f t="shared" si="10"/>
        <v>1883.8735287747043</v>
      </c>
      <c r="P43">
        <f>O43/Sheet1!$G$10</f>
        <v>7.5354941150988172E-15</v>
      </c>
    </row>
    <row r="44" spans="1:16" x14ac:dyDescent="0.25">
      <c r="A44">
        <f t="shared" si="11"/>
        <v>15848.931924611177</v>
      </c>
      <c r="B44">
        <f t="shared" si="6"/>
        <v>1.0000170145273959</v>
      </c>
      <c r="C44">
        <f t="shared" si="7"/>
        <v>5.8333683519162464E-3</v>
      </c>
      <c r="D44">
        <f t="shared" si="8"/>
        <v>5.8334676039218806E-3</v>
      </c>
      <c r="E44">
        <f t="shared" si="12"/>
        <v>5.8334676039218808E-5</v>
      </c>
      <c r="F44">
        <f t="shared" si="13"/>
        <v>5.8333683519162468E-4</v>
      </c>
      <c r="G44">
        <f t="shared" si="14"/>
        <v>5.0885040825083751E-17</v>
      </c>
      <c r="H44">
        <f t="shared" si="15"/>
        <v>5.0883288399513373E-15</v>
      </c>
      <c r="I44">
        <f t="shared" si="16"/>
        <v>6.8008520233056293E-9</v>
      </c>
      <c r="J44">
        <f t="shared" si="17"/>
        <v>6.8010862453333491E-11</v>
      </c>
      <c r="M44">
        <f t="shared" si="9"/>
        <v>1.5380541651686962E-9</v>
      </c>
      <c r="N44">
        <f t="shared" si="9"/>
        <v>1.5380803344334258E-10</v>
      </c>
      <c r="O44">
        <f t="shared" si="10"/>
        <v>3350.0563955036587</v>
      </c>
      <c r="P44">
        <f>O44/Sheet1!$G$10</f>
        <v>1.3400225582014634E-14</v>
      </c>
    </row>
    <row r="45" spans="1:16" x14ac:dyDescent="0.25">
      <c r="A45">
        <f t="shared" si="11"/>
        <v>19952.62314968885</v>
      </c>
      <c r="B45">
        <f t="shared" si="6"/>
        <v>1.0000214200209083</v>
      </c>
      <c r="C45">
        <f t="shared" si="7"/>
        <v>6.5451253161417132E-3</v>
      </c>
      <c r="D45">
        <f t="shared" si="8"/>
        <v>6.5452655128628327E-3</v>
      </c>
      <c r="E45">
        <f t="shared" si="12"/>
        <v>6.5452655128628331E-5</v>
      </c>
      <c r="F45">
        <f t="shared" si="13"/>
        <v>6.5451253161417141E-4</v>
      </c>
      <c r="G45">
        <f t="shared" si="14"/>
        <v>6.4060612127687297E-17</v>
      </c>
      <c r="H45">
        <f t="shared" si="15"/>
        <v>6.4057834447893062E-15</v>
      </c>
      <c r="I45">
        <f t="shared" si="16"/>
        <v>5.4020968791475366E-9</v>
      </c>
      <c r="J45">
        <f t="shared" si="17"/>
        <v>5.4023311252077886E-11</v>
      </c>
      <c r="M45">
        <f t="shared" si="9"/>
        <v>1.3707907078721941E-9</v>
      </c>
      <c r="N45">
        <f t="shared" si="9"/>
        <v>1.3708200702378176E-10</v>
      </c>
      <c r="O45">
        <f t="shared" si="10"/>
        <v>5957.3428803929555</v>
      </c>
      <c r="P45">
        <f>O45/Sheet1!$G$10</f>
        <v>2.3829371521571822E-14</v>
      </c>
    </row>
    <row r="46" spans="1:16" x14ac:dyDescent="0.25">
      <c r="A46">
        <f t="shared" si="11"/>
        <v>25118.864315095871</v>
      </c>
      <c r="B46">
        <f t="shared" si="6"/>
        <v>1.0000269662086425</v>
      </c>
      <c r="C46">
        <f t="shared" si="7"/>
        <v>7.343720843966622E-3</v>
      </c>
      <c r="D46">
        <f t="shared" si="8"/>
        <v>7.3439188762751129E-3</v>
      </c>
      <c r="E46">
        <f t="shared" si="12"/>
        <v>7.343918876275113E-5</v>
      </c>
      <c r="F46">
        <f t="shared" si="13"/>
        <v>7.3437208439666225E-4</v>
      </c>
      <c r="G46">
        <f t="shared" si="14"/>
        <v>8.064775683655978E-17</v>
      </c>
      <c r="H46">
        <f t="shared" si="15"/>
        <v>8.0643353553214234E-15</v>
      </c>
      <c r="I46">
        <f t="shared" si="16"/>
        <v>4.2910261416518578E-9</v>
      </c>
      <c r="J46">
        <f t="shared" si="17"/>
        <v>4.2912604399927914E-11</v>
      </c>
      <c r="M46">
        <f t="shared" si="9"/>
        <v>1.2217168104312529E-9</v>
      </c>
      <c r="N46">
        <f t="shared" si="9"/>
        <v>1.221749755501665E-10</v>
      </c>
      <c r="O46">
        <f t="shared" si="10"/>
        <v>10593.835054187695</v>
      </c>
      <c r="P46">
        <f>O46/Sheet1!$G$10</f>
        <v>4.2375340216750784E-14</v>
      </c>
    </row>
    <row r="47" spans="1:16" x14ac:dyDescent="0.25">
      <c r="A47">
        <f t="shared" si="11"/>
        <v>31622.776601683883</v>
      </c>
      <c r="B47">
        <f t="shared" si="6"/>
        <v>1.0000339484453198</v>
      </c>
      <c r="C47">
        <f t="shared" si="7"/>
        <v>8.239747162702633E-3</v>
      </c>
      <c r="D47">
        <f t="shared" si="8"/>
        <v>8.2400268893086347E-3</v>
      </c>
      <c r="E47">
        <f t="shared" si="12"/>
        <v>8.2400268893086342E-5</v>
      </c>
      <c r="F47">
        <f t="shared" si="13"/>
        <v>8.2397471627026337E-4</v>
      </c>
      <c r="G47">
        <f t="shared" si="14"/>
        <v>1.0152986488832716E-16</v>
      </c>
      <c r="H47">
        <f t="shared" si="15"/>
        <v>1.0152288610464033E-14</v>
      </c>
      <c r="I47">
        <f t="shared" si="16"/>
        <v>3.4084713225206596E-9</v>
      </c>
      <c r="J47">
        <f t="shared" si="17"/>
        <v>3.4087056242133649E-11</v>
      </c>
      <c r="M47">
        <f t="shared" si="9"/>
        <v>1.0888543527970816E-9</v>
      </c>
      <c r="N47">
        <f t="shared" si="9"/>
        <v>1.0888913177095386E-10</v>
      </c>
      <c r="O47">
        <f t="shared" si="10"/>
        <v>18838.831619606823</v>
      </c>
      <c r="P47">
        <f>O47/Sheet1!$G$10</f>
        <v>7.5355326478427291E-14</v>
      </c>
    </row>
    <row r="48" spans="1:16" x14ac:dyDescent="0.25">
      <c r="A48">
        <f t="shared" si="11"/>
        <v>39810.717055349844</v>
      </c>
      <c r="B48">
        <f t="shared" si="6"/>
        <v>1.0000427385605042</v>
      </c>
      <c r="C48">
        <f t="shared" si="7"/>
        <v>9.2450874288470281E-3</v>
      </c>
      <c r="D48">
        <f t="shared" si="8"/>
        <v>9.2454825505754717E-3</v>
      </c>
      <c r="E48">
        <f t="shared" si="12"/>
        <v>9.2454825505754716E-5</v>
      </c>
      <c r="F48">
        <f t="shared" si="13"/>
        <v>9.2450874288470286E-4</v>
      </c>
      <c r="G48">
        <f t="shared" si="14"/>
        <v>1.2781908796088362E-16</v>
      </c>
      <c r="H48">
        <f t="shared" si="15"/>
        <v>1.2780802801567032E-14</v>
      </c>
      <c r="I48">
        <f t="shared" si="16"/>
        <v>2.7074331257719921E-9</v>
      </c>
      <c r="J48">
        <f t="shared" si="17"/>
        <v>2.7076674151394494E-11</v>
      </c>
      <c r="M48">
        <f t="shared" si="9"/>
        <v>9.7044033088681148E-10</v>
      </c>
      <c r="N48">
        <f t="shared" si="9"/>
        <v>9.7048180610960861E-11</v>
      </c>
      <c r="O48">
        <f t="shared" si="10"/>
        <v>33500.779601386675</v>
      </c>
      <c r="P48">
        <f>O48/Sheet1!$G$10</f>
        <v>1.3400311840554669E-13</v>
      </c>
    </row>
    <row r="49" spans="1:16" x14ac:dyDescent="0.25">
      <c r="A49">
        <f t="shared" si="11"/>
        <v>50118.723362727382</v>
      </c>
      <c r="B49">
        <f t="shared" si="6"/>
        <v>1.0000538046598821</v>
      </c>
      <c r="C49">
        <f t="shared" si="7"/>
        <v>1.0373072619192064E-2</v>
      </c>
      <c r="D49">
        <f t="shared" si="8"/>
        <v>1.0373630738836273E-2</v>
      </c>
      <c r="E49">
        <f t="shared" si="12"/>
        <v>1.0373630738836274E-4</v>
      </c>
      <c r="F49">
        <f t="shared" si="13"/>
        <v>1.0373072619192065E-3</v>
      </c>
      <c r="G49">
        <f t="shared" si="14"/>
        <v>1.6091558816008626E-16</v>
      </c>
      <c r="H49">
        <f t="shared" si="15"/>
        <v>1.6089805913643773E-14</v>
      </c>
      <c r="I49">
        <f t="shared" si="16"/>
        <v>2.1505786779773148E-9</v>
      </c>
      <c r="J49">
        <f t="shared" si="17"/>
        <v>2.1508129725654947E-11</v>
      </c>
      <c r="M49">
        <f t="shared" si="9"/>
        <v>8.6490346258413404E-10</v>
      </c>
      <c r="N49">
        <f t="shared" si="9"/>
        <v>8.6494999842076934E-11</v>
      </c>
      <c r="O49">
        <f t="shared" si="10"/>
        <v>59573.911323693334</v>
      </c>
      <c r="P49">
        <f>O49/Sheet1!$G$10</f>
        <v>2.3829564529477334E-13</v>
      </c>
    </row>
    <row r="50" spans="1:16" x14ac:dyDescent="0.25">
      <c r="A50">
        <f t="shared" si="11"/>
        <v>63095.734448019524</v>
      </c>
      <c r="B50">
        <f t="shared" si="6"/>
        <v>1.0000677360535986</v>
      </c>
      <c r="C50">
        <f t="shared" si="7"/>
        <v>1.1638657307492885E-2</v>
      </c>
      <c r="D50">
        <f t="shared" si="8"/>
        <v>1.1639445664208081E-2</v>
      </c>
      <c r="E50">
        <f t="shared" si="12"/>
        <v>1.1639445664208081E-4</v>
      </c>
      <c r="F50">
        <f t="shared" si="13"/>
        <v>1.1638657307492886E-3</v>
      </c>
      <c r="G50">
        <f t="shared" si="14"/>
        <v>2.0258213311372051E-16</v>
      </c>
      <c r="H50">
        <f t="shared" si="15"/>
        <v>2.0255435227829844E-14</v>
      </c>
      <c r="I50">
        <f t="shared" si="16"/>
        <v>1.7082534749350126E-9</v>
      </c>
      <c r="J50">
        <f t="shared" si="17"/>
        <v>1.7084877661665393E-11</v>
      </c>
      <c r="M50">
        <f t="shared" si="9"/>
        <v>7.7084333776982738E-10</v>
      </c>
      <c r="N50">
        <f t="shared" si="9"/>
        <v>7.7089555165547065E-11</v>
      </c>
      <c r="O50">
        <f t="shared" si="10"/>
        <v>105939.42778526728</v>
      </c>
      <c r="P50">
        <f>O50/Sheet1!$G$10</f>
        <v>4.2375771114106912E-13</v>
      </c>
    </row>
    <row r="51" spans="1:16" x14ac:dyDescent="0.25">
      <c r="A51">
        <f t="shared" si="11"/>
        <v>79432.823472428412</v>
      </c>
      <c r="B51">
        <f t="shared" si="6"/>
        <v>1.0000852746391697</v>
      </c>
      <c r="C51">
        <f t="shared" si="7"/>
        <v>1.3058616524248282E-2</v>
      </c>
      <c r="D51">
        <f t="shared" si="8"/>
        <v>1.3059730093060443E-2</v>
      </c>
      <c r="E51">
        <f t="shared" si="12"/>
        <v>1.3059730093060445E-4</v>
      </c>
      <c r="F51">
        <f t="shared" si="13"/>
        <v>1.3058616524248283E-3</v>
      </c>
      <c r="G51">
        <f t="shared" si="14"/>
        <v>2.5503803112454618E-16</v>
      </c>
      <c r="H51">
        <f t="shared" si="15"/>
        <v>2.5499400173091724E-14</v>
      </c>
      <c r="I51">
        <f t="shared" si="16"/>
        <v>1.3569020719198674E-9</v>
      </c>
      <c r="J51">
        <f t="shared" si="17"/>
        <v>1.3571363659622174E-11</v>
      </c>
      <c r="M51">
        <f t="shared" si="9"/>
        <v>6.8701183574661001E-10</v>
      </c>
      <c r="N51">
        <f t="shared" si="9"/>
        <v>6.8707042043300863E-11</v>
      </c>
      <c r="O51">
        <f t="shared" si="10"/>
        <v>188390.72832241244</v>
      </c>
      <c r="P51">
        <f>O51/Sheet1!$G$10</f>
        <v>7.5356291328964975E-13</v>
      </c>
    </row>
    <row r="52" spans="1:16" x14ac:dyDescent="0.25">
      <c r="A52">
        <f t="shared" si="11"/>
        <v>100000.00000000033</v>
      </c>
      <c r="B52">
        <f t="shared" si="6"/>
        <v>1.0001073544102324</v>
      </c>
      <c r="C52">
        <f t="shared" si="7"/>
        <v>1.4651766122379936E-2</v>
      </c>
      <c r="D52">
        <f t="shared" si="8"/>
        <v>1.4653339054090867E-2</v>
      </c>
      <c r="E52">
        <f t="shared" si="12"/>
        <v>1.4653339054090868E-4</v>
      </c>
      <c r="F52">
        <f t="shared" si="13"/>
        <v>1.4651766122379937E-3</v>
      </c>
      <c r="G52">
        <f t="shared" si="14"/>
        <v>3.2107740143545282E-16</v>
      </c>
      <c r="H52">
        <f t="shared" si="15"/>
        <v>3.2100762085011058E-14</v>
      </c>
      <c r="I52">
        <f t="shared" si="16"/>
        <v>1.0778137337106554E-9</v>
      </c>
      <c r="J52">
        <f t="shared" si="17"/>
        <v>1.0780480286879182E-11</v>
      </c>
      <c r="M52">
        <f t="shared" si="9"/>
        <v>6.122965634296081E-10</v>
      </c>
      <c r="N52">
        <f t="shared" si="9"/>
        <v>6.123622961660624E-11</v>
      </c>
      <c r="O52">
        <f t="shared" si="10"/>
        <v>335013.19983573043</v>
      </c>
      <c r="P52">
        <f>O52/Sheet1!$G$10</f>
        <v>1.3400527993429217E-12</v>
      </c>
    </row>
    <row r="53" spans="1:16" x14ac:dyDescent="0.25">
      <c r="A53">
        <f t="shared" si="11"/>
        <v>125892.54117941715</v>
      </c>
      <c r="B53">
        <f t="shared" si="6"/>
        <v>1.0001351511951098</v>
      </c>
      <c r="C53">
        <f t="shared" si="7"/>
        <v>1.6439209304458177E-2</v>
      </c>
      <c r="D53">
        <f t="shared" si="8"/>
        <v>1.6441431083242333E-2</v>
      </c>
      <c r="E53">
        <f t="shared" si="12"/>
        <v>1.6441431083242332E-4</v>
      </c>
      <c r="F53">
        <f t="shared" si="13"/>
        <v>1.6439209304458177E-3</v>
      </c>
      <c r="G53">
        <f t="shared" si="14"/>
        <v>4.0421811340302666E-16</v>
      </c>
      <c r="H53">
        <f t="shared" si="15"/>
        <v>4.0410752323444083E-14</v>
      </c>
      <c r="I53">
        <f t="shared" si="16"/>
        <v>8.561259908365827E-10</v>
      </c>
      <c r="J53">
        <f t="shared" si="17"/>
        <v>8.5636028273221371E-12</v>
      </c>
      <c r="M53">
        <f t="shared" si="9"/>
        <v>5.4570609457065226E-10</v>
      </c>
      <c r="N53">
        <f t="shared" si="9"/>
        <v>5.4577984740151215E-11</v>
      </c>
      <c r="O53">
        <f t="shared" si="10"/>
        <v>595751.20424207754</v>
      </c>
      <c r="P53">
        <f>O53/Sheet1!$G$10</f>
        <v>2.3830048169683103E-12</v>
      </c>
    </row>
    <row r="54" spans="1:16" x14ac:dyDescent="0.25">
      <c r="A54">
        <f t="shared" si="11"/>
        <v>158489.3192461119</v>
      </c>
      <c r="B54">
        <f t="shared" si="6"/>
        <v>1.0001701452739582</v>
      </c>
      <c r="C54">
        <f t="shared" si="7"/>
        <v>1.8444612204430409E-2</v>
      </c>
      <c r="D54">
        <f t="shared" si="8"/>
        <v>1.8447750468026984E-2</v>
      </c>
      <c r="E54">
        <f t="shared" si="12"/>
        <v>1.8447750468026985E-4</v>
      </c>
      <c r="F54">
        <f t="shared" si="13"/>
        <v>1.8444612204430409E-3</v>
      </c>
      <c r="G54">
        <f t="shared" si="14"/>
        <v>5.0888935399266425E-16</v>
      </c>
      <c r="H54">
        <f t="shared" si="15"/>
        <v>5.0871408632090951E-14</v>
      </c>
      <c r="I54">
        <f t="shared" si="16"/>
        <v>6.8003315482258824E-10</v>
      </c>
      <c r="J54">
        <f t="shared" si="17"/>
        <v>6.8026744719027905E-12</v>
      </c>
      <c r="M54">
        <f t="shared" si="9"/>
        <v>4.8635681413508903E-10</v>
      </c>
      <c r="N54">
        <f t="shared" si="9"/>
        <v>4.8643956544847153E-11</v>
      </c>
      <c r="O54">
        <f t="shared" si="10"/>
        <v>1059421.3530656409</v>
      </c>
      <c r="P54">
        <f>O54/Sheet1!$G$10</f>
        <v>4.2376854122625637E-12</v>
      </c>
    </row>
    <row r="55" spans="1:16" x14ac:dyDescent="0.25">
      <c r="A55">
        <f t="shared" si="11"/>
        <v>199526.23149688868</v>
      </c>
      <c r="B55">
        <f t="shared" si="6"/>
        <v>1.0002142002090826</v>
      </c>
      <c r="C55">
        <f t="shared" si="7"/>
        <v>2.0694511646264308E-2</v>
      </c>
      <c r="D55">
        <f t="shared" si="8"/>
        <v>2.06989444149858E-2</v>
      </c>
      <c r="E55">
        <f t="shared" si="12"/>
        <v>2.0698944414985801E-4</v>
      </c>
      <c r="F55">
        <f t="shared" si="13"/>
        <v>2.0694511646264309E-3</v>
      </c>
      <c r="G55">
        <f t="shared" si="14"/>
        <v>6.4066784291989282E-16</v>
      </c>
      <c r="H55">
        <f t="shared" si="15"/>
        <v>6.403900752326553E-14</v>
      </c>
      <c r="I55">
        <f t="shared" si="16"/>
        <v>5.4015764436382188E-10</v>
      </c>
      <c r="J55">
        <f t="shared" si="17"/>
        <v>5.4039193647018238E-12</v>
      </c>
      <c r="M55">
        <f t="shared" si="9"/>
        <v>4.3346119327191095E-10</v>
      </c>
      <c r="N55">
        <f t="shared" si="9"/>
        <v>4.3355404075013897E-11</v>
      </c>
      <c r="O55">
        <f t="shared" si="10"/>
        <v>1883967.8906235893</v>
      </c>
      <c r="P55">
        <f>O55/Sheet1!$G$10</f>
        <v>7.5358715624943567E-12</v>
      </c>
    </row>
    <row r="56" spans="1:16" x14ac:dyDescent="0.25">
      <c r="A56">
        <f t="shared" si="11"/>
        <v>251188.64315095893</v>
      </c>
      <c r="B56">
        <f t="shared" si="6"/>
        <v>1.0002696620864255</v>
      </c>
      <c r="C56">
        <f t="shared" si="7"/>
        <v>2.3218658409536446E-2</v>
      </c>
      <c r="D56">
        <f t="shared" si="8"/>
        <v>2.3224919601407164E-2</v>
      </c>
      <c r="E56">
        <f t="shared" si="12"/>
        <v>2.3224919601407164E-4</v>
      </c>
      <c r="F56">
        <f t="shared" si="13"/>
        <v>2.3218658409536446E-3</v>
      </c>
      <c r="G56">
        <f t="shared" si="14"/>
        <v>8.0657538162415932E-16</v>
      </c>
      <c r="H56">
        <f t="shared" si="15"/>
        <v>8.0613517365696908E-14</v>
      </c>
      <c r="I56">
        <f t="shared" si="16"/>
        <v>4.2905057696456575E-10</v>
      </c>
      <c r="J56">
        <f t="shared" si="17"/>
        <v>4.2928486953543892E-12</v>
      </c>
      <c r="M56">
        <f t="shared" si="9"/>
        <v>3.863173392878006E-10</v>
      </c>
      <c r="N56">
        <f t="shared" si="9"/>
        <v>3.8642151442753531E-11</v>
      </c>
      <c r="O56">
        <f t="shared" si="10"/>
        <v>3350267.6920328108</v>
      </c>
      <c r="P56">
        <f>O56/Sheet1!$G$10</f>
        <v>1.3401070768131243E-11</v>
      </c>
    </row>
    <row r="57" spans="1:16" x14ac:dyDescent="0.25">
      <c r="A57">
        <f t="shared" si="11"/>
        <v>316227.76601683913</v>
      </c>
      <c r="B57">
        <f t="shared" si="6"/>
        <v>1.0003394844531985</v>
      </c>
      <c r="C57">
        <f t="shared" si="7"/>
        <v>2.6050399493113198E-2</v>
      </c>
      <c r="D57">
        <f t="shared" si="8"/>
        <v>2.6059243198740721E-2</v>
      </c>
      <c r="E57">
        <f t="shared" si="12"/>
        <v>2.6059243198740719E-4</v>
      </c>
      <c r="F57">
        <f t="shared" si="13"/>
        <v>2.6050399493113201E-3</v>
      </c>
      <c r="G57">
        <f t="shared" si="14"/>
        <v>1.0154536708387772E-15</v>
      </c>
      <c r="H57">
        <f t="shared" si="15"/>
        <v>1.0147560387962004E-13</v>
      </c>
      <c r="I57">
        <f t="shared" si="16"/>
        <v>3.4079509758964113E-10</v>
      </c>
      <c r="J57">
        <f t="shared" si="17"/>
        <v>3.4102938994262249E-12</v>
      </c>
      <c r="M57">
        <f t="shared" si="9"/>
        <v>3.4429968196552508E-10</v>
      </c>
      <c r="N57">
        <f t="shared" si="9"/>
        <v>3.4441656635479353E-11</v>
      </c>
      <c r="O57">
        <f t="shared" si="10"/>
        <v>5837145.4114606073</v>
      </c>
      <c r="P57">
        <f>O57/Sheet1!$G$10</f>
        <v>2.3348581645842428E-11</v>
      </c>
    </row>
    <row r="58" spans="1:16" x14ac:dyDescent="0.25">
      <c r="A58">
        <f t="shared" si="11"/>
        <v>398107.17055349879</v>
      </c>
      <c r="B58">
        <f t="shared" si="6"/>
        <v>1.0004273856050407</v>
      </c>
      <c r="C58">
        <f t="shared" si="7"/>
        <v>2.9227102949334078E-2</v>
      </c>
      <c r="D58">
        <f t="shared" si="8"/>
        <v>2.9239594192411667E-2</v>
      </c>
      <c r="E58">
        <f t="shared" si="12"/>
        <v>2.923959419241167E-4</v>
      </c>
      <c r="F58">
        <f t="shared" si="13"/>
        <v>2.9227102949334078E-3</v>
      </c>
      <c r="G58">
        <f t="shared" si="14"/>
        <v>1.2784365788431311E-15</v>
      </c>
      <c r="H58">
        <f t="shared" si="15"/>
        <v>1.27733100587984E-13</v>
      </c>
      <c r="I58">
        <f t="shared" si="16"/>
        <v>2.7069127915943606E-10</v>
      </c>
      <c r="J58">
        <f t="shared" si="17"/>
        <v>2.7092557156935933E-12</v>
      </c>
      <c r="K58">
        <f t="shared" ref="K58:K89" si="18">1/(4*PI()*$R$6)*$R$15*$R$10^2/G58</f>
        <v>1.0827651166377443E-7</v>
      </c>
      <c r="L58">
        <f t="shared" ref="L58:L89" si="19">1/(4*PI()*$R$6)*$R$15*$R$10^2/H58</f>
        <v>1.0837022862774374E-9</v>
      </c>
      <c r="M58">
        <f t="shared" si="9"/>
        <v>3.0685067263748779E-10</v>
      </c>
      <c r="N58">
        <f t="shared" si="9"/>
        <v>3.0698181619787012E-11</v>
      </c>
      <c r="O58">
        <f t="shared" si="10"/>
        <v>1.8757687105571541</v>
      </c>
      <c r="P58">
        <f>O58/Sheet1!$G$10</f>
        <v>7.5030748422286167E-18</v>
      </c>
    </row>
    <row r="59" spans="1:16" x14ac:dyDescent="0.25">
      <c r="A59">
        <f t="shared" si="11"/>
        <v>501187.23362727423</v>
      </c>
      <c r="B59">
        <f t="shared" si="6"/>
        <v>1.000538046598821</v>
      </c>
      <c r="C59">
        <f t="shared" si="7"/>
        <v>3.2790628811306427E-2</v>
      </c>
      <c r="D59">
        <f t="shared" si="8"/>
        <v>3.2808271697611552E-2</v>
      </c>
      <c r="E59">
        <f t="shared" si="12"/>
        <v>3.2808271697611552E-4</v>
      </c>
      <c r="F59">
        <f t="shared" si="13"/>
        <v>3.279062881130643E-3</v>
      </c>
      <c r="G59">
        <f t="shared" si="14"/>
        <v>1.6095452845662787E-15</v>
      </c>
      <c r="H59">
        <f t="shared" si="15"/>
        <v>1.6077932685211935E-13</v>
      </c>
      <c r="I59">
        <f t="shared" si="16"/>
        <v>2.1500583808955272E-10</v>
      </c>
      <c r="J59">
        <f t="shared" si="17"/>
        <v>2.1524013044883494E-12</v>
      </c>
      <c r="K59">
        <f t="shared" si="18"/>
        <v>8.6002335235821095E-8</v>
      </c>
      <c r="L59">
        <f t="shared" si="19"/>
        <v>8.6096052179533972E-10</v>
      </c>
      <c r="M59">
        <f t="shared" si="9"/>
        <v>2.7347338586695132E-10</v>
      </c>
      <c r="N59">
        <f t="shared" si="9"/>
        <v>2.7362052729208509E-11</v>
      </c>
      <c r="O59">
        <f t="shared" si="10"/>
        <v>3.7424332455358882</v>
      </c>
      <c r="P59">
        <f>O59/Sheet1!$G$10</f>
        <v>1.4969732982143553E-17</v>
      </c>
    </row>
    <row r="60" spans="1:16" x14ac:dyDescent="0.25">
      <c r="A60">
        <f t="shared" si="11"/>
        <v>630957.34448019578</v>
      </c>
      <c r="B60">
        <f t="shared" si="6"/>
        <v>1.0006773605359851</v>
      </c>
      <c r="C60">
        <f t="shared" si="7"/>
        <v>3.6787849382238773E-2</v>
      </c>
      <c r="D60">
        <f t="shared" si="8"/>
        <v>3.6812768019614063E-2</v>
      </c>
      <c r="E60">
        <f t="shared" si="12"/>
        <v>3.6812768019614062E-4</v>
      </c>
      <c r="F60">
        <f t="shared" si="13"/>
        <v>3.6787849382238775E-3</v>
      </c>
      <c r="G60">
        <f t="shared" si="14"/>
        <v>2.0264384984270257E-15</v>
      </c>
      <c r="H60">
        <f t="shared" si="15"/>
        <v>2.0236621352097694E-13</v>
      </c>
      <c r="I60">
        <f t="shared" si="16"/>
        <v>1.7077332133192418E-10</v>
      </c>
      <c r="J60">
        <f t="shared" si="17"/>
        <v>1.7100761378597827E-12</v>
      </c>
      <c r="K60">
        <f t="shared" si="18"/>
        <v>6.8309328532769673E-8</v>
      </c>
      <c r="L60">
        <f t="shared" si="19"/>
        <v>6.8403045514391312E-10</v>
      </c>
      <c r="M60">
        <f t="shared" si="9"/>
        <v>2.4372492556952701E-10</v>
      </c>
      <c r="N60">
        <f t="shared" si="9"/>
        <v>2.4389001521574371E-11</v>
      </c>
      <c r="O60">
        <f t="shared" si="10"/>
        <v>7.4665902218621891</v>
      </c>
      <c r="P60">
        <f>O60/Sheet1!$G$10</f>
        <v>2.9866360887448755E-17</v>
      </c>
    </row>
    <row r="61" spans="1:16" x14ac:dyDescent="0.25">
      <c r="A61">
        <f t="shared" si="11"/>
        <v>794328.23472428473</v>
      </c>
      <c r="B61">
        <f t="shared" si="6"/>
        <v>1.0008527463916981</v>
      </c>
      <c r="C61">
        <f t="shared" si="7"/>
        <v>4.1271221594684666E-2</v>
      </c>
      <c r="D61">
        <f t="shared" si="8"/>
        <v>4.1306415479980506E-2</v>
      </c>
      <c r="E61">
        <f t="shared" si="12"/>
        <v>4.1306415479980507E-4</v>
      </c>
      <c r="F61">
        <f t="shared" si="13"/>
        <v>4.1271221594684666E-3</v>
      </c>
      <c r="G61">
        <f t="shared" si="14"/>
        <v>2.5513584491435503E-15</v>
      </c>
      <c r="H61">
        <f t="shared" si="15"/>
        <v>2.5469590013771741E-13</v>
      </c>
      <c r="I61">
        <f t="shared" si="16"/>
        <v>1.3563818638162258E-10</v>
      </c>
      <c r="J61">
        <f t="shared" si="17"/>
        <v>1.3587247877336866E-12</v>
      </c>
      <c r="K61">
        <f t="shared" si="18"/>
        <v>5.4255274552649028E-8</v>
      </c>
      <c r="L61">
        <f t="shared" si="19"/>
        <v>5.434899150934747E-10</v>
      </c>
      <c r="M61">
        <f t="shared" si="9"/>
        <v>2.1721054807907859E-10</v>
      </c>
      <c r="N61">
        <f t="shared" si="9"/>
        <v>2.1739577359019181E-11</v>
      </c>
      <c r="O61">
        <f t="shared" si="10"/>
        <v>14.896435733595192</v>
      </c>
      <c r="P61">
        <f>O61/Sheet1!$G$10</f>
        <v>5.9585742934380773E-17</v>
      </c>
    </row>
    <row r="62" spans="1:16" x14ac:dyDescent="0.25">
      <c r="A62">
        <f t="shared" si="11"/>
        <v>1000000.0000000041</v>
      </c>
      <c r="B62">
        <f t="shared" si="6"/>
        <v>1.0010735441023246</v>
      </c>
      <c r="C62">
        <f t="shared" si="7"/>
        <v>4.6299413130437048E-2</v>
      </c>
      <c r="D62">
        <f t="shared" si="8"/>
        <v>4.6349117592344322E-2</v>
      </c>
      <c r="E62">
        <f t="shared" si="12"/>
        <v>4.6349117592344325E-4</v>
      </c>
      <c r="F62">
        <f t="shared" si="13"/>
        <v>4.6299413130437049E-3</v>
      </c>
      <c r="G62">
        <f t="shared" si="14"/>
        <v>3.2123242564875954E-15</v>
      </c>
      <c r="H62">
        <f t="shared" si="15"/>
        <v>3.2053531769362779E-13</v>
      </c>
      <c r="I62">
        <f t="shared" si="16"/>
        <v>1.0772935893764644E-10</v>
      </c>
      <c r="J62">
        <f t="shared" si="17"/>
        <v>1.0796365135090386E-12</v>
      </c>
      <c r="K62">
        <f t="shared" si="18"/>
        <v>4.3091743575058576E-8</v>
      </c>
      <c r="L62">
        <f t="shared" si="19"/>
        <v>4.3185460540361549E-10</v>
      </c>
      <c r="M62">
        <f t="shared" si="9"/>
        <v>1.9357842417847186E-10</v>
      </c>
      <c r="N62">
        <f t="shared" si="9"/>
        <v>1.9378623915408597E-11</v>
      </c>
      <c r="O62">
        <f t="shared" si="10"/>
        <v>29.718856784009052</v>
      </c>
      <c r="P62">
        <f>O62/Sheet1!$G$10</f>
        <v>1.188754271360362E-16</v>
      </c>
    </row>
    <row r="63" spans="1:16" x14ac:dyDescent="0.25">
      <c r="A63">
        <f t="shared" si="11"/>
        <v>1258925.4117941724</v>
      </c>
      <c r="B63">
        <f t="shared" si="6"/>
        <v>1.0013515119510981</v>
      </c>
      <c r="C63">
        <f t="shared" si="7"/>
        <v>5.1937982310470532E-2</v>
      </c>
      <c r="D63">
        <f t="shared" si="8"/>
        <v>5.2008177114279054E-2</v>
      </c>
      <c r="E63">
        <f t="shared" si="12"/>
        <v>5.200817711427905E-4</v>
      </c>
      <c r="F63">
        <f t="shared" si="13"/>
        <v>5.1937982310470534E-3</v>
      </c>
      <c r="G63">
        <f t="shared" si="14"/>
        <v>4.0446381144201523E-15</v>
      </c>
      <c r="H63">
        <f t="shared" si="15"/>
        <v>4.0335928431612583E-13</v>
      </c>
      <c r="I63">
        <f t="shared" si="16"/>
        <v>8.5560592335186579E-11</v>
      </c>
      <c r="J63">
        <f t="shared" si="17"/>
        <v>8.5794884686487242E-13</v>
      </c>
      <c r="K63">
        <f t="shared" si="18"/>
        <v>3.4224236934074634E-8</v>
      </c>
      <c r="L63">
        <f t="shared" si="19"/>
        <v>3.4317953874594897E-10</v>
      </c>
      <c r="M63">
        <f t="shared" si="9"/>
        <v>1.725149705953711E-10</v>
      </c>
      <c r="N63">
        <f t="shared" si="9"/>
        <v>1.7274812663987404E-11</v>
      </c>
      <c r="O63">
        <f t="shared" si="10"/>
        <v>59.28828040412597</v>
      </c>
      <c r="P63">
        <f>O63/Sheet1!$G$10</f>
        <v>2.3715312161650389E-16</v>
      </c>
    </row>
    <row r="64" spans="1:16" x14ac:dyDescent="0.25">
      <c r="A64">
        <f t="shared" si="11"/>
        <v>1584893.19246112</v>
      </c>
      <c r="B64">
        <f t="shared" si="6"/>
        <v>1.0017014527395809</v>
      </c>
      <c r="C64">
        <f t="shared" si="7"/>
        <v>5.8260109127023917E-2</v>
      </c>
      <c r="D64">
        <f t="shared" si="8"/>
        <v>5.8359235949306372E-2</v>
      </c>
      <c r="E64">
        <f t="shared" si="12"/>
        <v>5.8359235949306375E-4</v>
      </c>
      <c r="F64">
        <f t="shared" si="13"/>
        <v>5.8260109127023924E-3</v>
      </c>
      <c r="G64">
        <f t="shared" si="14"/>
        <v>5.0927875881744608E-15</v>
      </c>
      <c r="H64">
        <f t="shared" si="15"/>
        <v>5.0752882784907235E-13</v>
      </c>
      <c r="I64">
        <f t="shared" si="16"/>
        <v>6.7951318773793232E-11</v>
      </c>
      <c r="J64">
        <f t="shared" si="17"/>
        <v>6.8185611114522009E-13</v>
      </c>
      <c r="K64">
        <f t="shared" si="18"/>
        <v>2.7180527509517292E-8</v>
      </c>
      <c r="L64">
        <f t="shared" si="19"/>
        <v>2.7274244445808804E-10</v>
      </c>
      <c r="M64">
        <f t="shared" si="9"/>
        <v>1.537406890210553E-10</v>
      </c>
      <c r="N64">
        <f t="shared" si="9"/>
        <v>1.5400227153757523E-11</v>
      </c>
      <c r="O64">
        <f t="shared" si="10"/>
        <v>118.27400343023344</v>
      </c>
      <c r="P64">
        <f>O64/Sheet1!$G$10</f>
        <v>4.7309601372093369E-16</v>
      </c>
    </row>
    <row r="65" spans="1:16" x14ac:dyDescent="0.25">
      <c r="A65">
        <f t="shared" si="11"/>
        <v>1995262.3149688879</v>
      </c>
      <c r="B65">
        <f t="shared" si="6"/>
        <v>1.0021420020908252</v>
      </c>
      <c r="C65">
        <f t="shared" si="7"/>
        <v>6.5347370791000767E-2</v>
      </c>
      <c r="D65">
        <f t="shared" si="8"/>
        <v>6.5487344995865018E-2</v>
      </c>
      <c r="E65">
        <f t="shared" si="12"/>
        <v>6.5487344995865024E-4</v>
      </c>
      <c r="F65">
        <f t="shared" si="13"/>
        <v>6.5347370791000768E-3</v>
      </c>
      <c r="G65">
        <f t="shared" si="14"/>
        <v>6.4128500808472422E-15</v>
      </c>
      <c r="H65">
        <f t="shared" si="15"/>
        <v>6.3851280355922961E-13</v>
      </c>
      <c r="I65">
        <f t="shared" si="16"/>
        <v>5.3963780298687408E-11</v>
      </c>
      <c r="J65">
        <f t="shared" si="17"/>
        <v>5.4198072602808674E-13</v>
      </c>
      <c r="K65">
        <f t="shared" si="18"/>
        <v>2.1585512119474965E-8</v>
      </c>
      <c r="L65">
        <f t="shared" si="19"/>
        <v>2.167922904112347E-10</v>
      </c>
      <c r="M65">
        <f t="shared" si="9"/>
        <v>1.3700645744846154E-10</v>
      </c>
      <c r="N65">
        <f t="shared" si="9"/>
        <v>1.3729992556677271E-11</v>
      </c>
      <c r="O65">
        <f t="shared" si="10"/>
        <v>235.93329923014883</v>
      </c>
      <c r="P65">
        <f>O65/Sheet1!$G$10</f>
        <v>9.4373319692059534E-16</v>
      </c>
    </row>
    <row r="66" spans="1:16" x14ac:dyDescent="0.25">
      <c r="A66">
        <f t="shared" si="11"/>
        <v>2511886.4315095907</v>
      </c>
      <c r="B66">
        <f t="shared" si="6"/>
        <v>1.002696620864256</v>
      </c>
      <c r="C66">
        <f t="shared" si="7"/>
        <v>7.3290549250763226E-2</v>
      </c>
      <c r="D66">
        <f t="shared" si="8"/>
        <v>7.3488186075025622E-2</v>
      </c>
      <c r="E66">
        <f t="shared" ref="E66:E97" si="20">D66*$R$13</f>
        <v>7.3488186075025628E-4</v>
      </c>
      <c r="F66">
        <f t="shared" ref="F66:F97" si="21">C66*$R$12</f>
        <v>7.3290549250763226E-3</v>
      </c>
      <c r="G66">
        <f t="shared" ref="G66:G97" si="22">$R$8*$R$1^2*(SQRT((SQRT(5)*E66)^2+1)-1)</f>
        <v>8.0755352124880148E-15</v>
      </c>
      <c r="H66">
        <f t="shared" ref="H66:H97" si="23">$R$8*$R$1^2*(SQRT((SQRT(5)*F66)^2+1)-1)</f>
        <v>8.0316236232070177E-13</v>
      </c>
      <c r="I66">
        <f t="shared" ref="I66:I83" si="24">1/(4*PI()*$R$6)*$R$15*$R$9^2/G66</f>
        <v>4.285308945419622E-11</v>
      </c>
      <c r="J66">
        <f t="shared" ref="J66:J83" si="25">1/(4*PI()*$R$6)*$R$15*$R$9^2/H66</f>
        <v>4.3087381715862622E-13</v>
      </c>
      <c r="K66">
        <f t="shared" si="18"/>
        <v>1.7141235781678489E-8</v>
      </c>
      <c r="L66">
        <f t="shared" si="19"/>
        <v>1.7234952686345049E-10</v>
      </c>
      <c r="M66">
        <f t="shared" si="9"/>
        <v>1.2209022463051146E-10</v>
      </c>
      <c r="N66">
        <f t="shared" si="9"/>
        <v>1.2241945567757181E-11</v>
      </c>
      <c r="O66">
        <f t="shared" si="10"/>
        <v>470.61247479387475</v>
      </c>
      <c r="P66">
        <f>O66/Sheet1!$G$10</f>
        <v>1.8824498991754988E-15</v>
      </c>
    </row>
    <row r="67" spans="1:16" x14ac:dyDescent="0.25">
      <c r="A67">
        <f t="shared" si="11"/>
        <v>3162277.660168393</v>
      </c>
      <c r="B67">
        <f t="shared" ref="B67:B122" si="26">1+$R$3*A67/($R$5*$R$1^2)</f>
        <v>1.0033948445319865</v>
      </c>
      <c r="C67">
        <f t="shared" ref="C67:C122" si="27">SQRT(1-B67^-2)</f>
        <v>8.2190449544162478E-2</v>
      </c>
      <c r="D67">
        <f t="shared" ref="D67:D122" si="28">B67*C67</f>
        <v>8.2469473342378988E-2</v>
      </c>
      <c r="E67">
        <f t="shared" si="20"/>
        <v>8.2469473342378986E-4</v>
      </c>
      <c r="F67">
        <f t="shared" si="21"/>
        <v>8.2190449544162474E-3</v>
      </c>
      <c r="G67">
        <f t="shared" si="22"/>
        <v>1.0170039177530703E-14</v>
      </c>
      <c r="H67">
        <f t="shared" si="23"/>
        <v>1.0100493582924232E-12</v>
      </c>
      <c r="I67">
        <f t="shared" si="24"/>
        <v>3.4027561429245596E-11</v>
      </c>
      <c r="J67">
        <f t="shared" si="25"/>
        <v>3.426185364211387E-13</v>
      </c>
      <c r="K67">
        <f t="shared" si="18"/>
        <v>1.361102457169824E-8</v>
      </c>
      <c r="L67">
        <f t="shared" si="19"/>
        <v>1.370474145684555E-10</v>
      </c>
      <c r="M67">
        <f t="shared" ref="M67:N122" si="29">SQRT(5)*$R$16/E67</f>
        <v>1.0879406381486033E-10</v>
      </c>
      <c r="N67">
        <f t="shared" si="29"/>
        <v>1.091634027475148E-11</v>
      </c>
      <c r="O67">
        <f t="shared" ref="O67:O122" si="30">$R$15*$R$8/((4/3)*PI()*MAX($I67,$K67,$M67,0.00000000000001)^2*MAX($J67,$L67,$N67,0.00000000000001))</f>
        <v>938.6535029982125</v>
      </c>
      <c r="P67">
        <f>O67/Sheet1!$G$10</f>
        <v>3.7546140119928502E-15</v>
      </c>
    </row>
    <row r="68" spans="1:16" x14ac:dyDescent="0.25">
      <c r="A68">
        <f t="shared" ref="A68:A121" si="31">A67*(10^0.1)</f>
        <v>3981071.7055349899</v>
      </c>
      <c r="B68">
        <f t="shared" si="26"/>
        <v>1.0042738560504081</v>
      </c>
      <c r="C68">
        <f t="shared" si="27"/>
        <v>9.2158695557624348E-2</v>
      </c>
      <c r="D68">
        <f t="shared" si="28"/>
        <v>9.2552568556231021E-2</v>
      </c>
      <c r="E68">
        <f t="shared" si="20"/>
        <v>9.2552568556231022E-4</v>
      </c>
      <c r="F68">
        <f t="shared" si="21"/>
        <v>9.2158695557624359E-3</v>
      </c>
      <c r="G68">
        <f t="shared" si="22"/>
        <v>1.2808935532564839E-14</v>
      </c>
      <c r="H68">
        <f t="shared" si="23"/>
        <v>1.2698811927418477E-12</v>
      </c>
      <c r="I68">
        <f t="shared" si="24"/>
        <v>2.7017204667120811E-11</v>
      </c>
      <c r="J68">
        <f t="shared" si="25"/>
        <v>2.7251496819483232E-13</v>
      </c>
      <c r="K68">
        <f t="shared" si="18"/>
        <v>1.0806881866848326E-8</v>
      </c>
      <c r="L68">
        <f t="shared" si="19"/>
        <v>1.0900598727793294E-10</v>
      </c>
      <c r="M68">
        <f t="shared" si="29"/>
        <v>9.6941546685844595E-11</v>
      </c>
      <c r="N68">
        <f t="shared" si="29"/>
        <v>9.7355860901683799E-12</v>
      </c>
      <c r="O68">
        <f t="shared" si="30"/>
        <v>1872.00337442259</v>
      </c>
      <c r="P68">
        <f>O68/Sheet1!$G$10</f>
        <v>7.4880134976903598E-15</v>
      </c>
    </row>
    <row r="69" spans="1:16" x14ac:dyDescent="0.25">
      <c r="A69">
        <f t="shared" si="31"/>
        <v>5011872.3362727454</v>
      </c>
      <c r="B69">
        <f t="shared" si="26"/>
        <v>1.0053804659882091</v>
      </c>
      <c r="C69">
        <f t="shared" si="27"/>
        <v>0.10331845244469064</v>
      </c>
      <c r="D69">
        <f t="shared" si="28"/>
        <v>0.10387435386402369</v>
      </c>
      <c r="E69">
        <f t="shared" si="20"/>
        <v>1.038743538640237E-3</v>
      </c>
      <c r="F69">
        <f t="shared" si="21"/>
        <v>1.0331845244469064E-2</v>
      </c>
      <c r="G69">
        <f t="shared" si="22"/>
        <v>1.6134393245797636E-14</v>
      </c>
      <c r="H69">
        <f t="shared" si="23"/>
        <v>1.596005559790618E-12</v>
      </c>
      <c r="I69">
        <f t="shared" si="24"/>
        <v>2.1448692093915313E-11</v>
      </c>
      <c r="J69">
        <f t="shared" si="25"/>
        <v>2.1682984168091534E-13</v>
      </c>
      <c r="K69">
        <f t="shared" si="18"/>
        <v>8.5794768375661247E-9</v>
      </c>
      <c r="L69">
        <f t="shared" si="19"/>
        <v>8.6731936672366148E-11</v>
      </c>
      <c r="M69">
        <f t="shared" si="29"/>
        <v>8.6375402703671301E-11</v>
      </c>
      <c r="N69">
        <f t="shared" si="29"/>
        <v>8.684014262013627E-12</v>
      </c>
      <c r="O69">
        <f t="shared" si="30"/>
        <v>3732.9926251350894</v>
      </c>
      <c r="P69">
        <f>O69/Sheet1!$G$10</f>
        <v>1.4931970500540358E-14</v>
      </c>
    </row>
    <row r="70" spans="1:16" x14ac:dyDescent="0.25">
      <c r="A70">
        <f t="shared" si="31"/>
        <v>6309573.4448019611</v>
      </c>
      <c r="B70">
        <f t="shared" si="26"/>
        <v>1.0067736053598506</v>
      </c>
      <c r="C70">
        <f t="shared" si="27"/>
        <v>0.11580500088133139</v>
      </c>
      <c r="D70">
        <f t="shared" si="28"/>
        <v>0.11658941825599868</v>
      </c>
      <c r="E70">
        <f t="shared" si="20"/>
        <v>1.1658941825599869E-3</v>
      </c>
      <c r="F70">
        <f t="shared" si="21"/>
        <v>1.158050008813314E-2</v>
      </c>
      <c r="G70">
        <f t="shared" si="22"/>
        <v>2.0326101298879412E-14</v>
      </c>
      <c r="H70">
        <f t="shared" si="23"/>
        <v>2.0050185580079329E-12</v>
      </c>
      <c r="I70">
        <f t="shared" si="24"/>
        <v>1.7025480084089659E-11</v>
      </c>
      <c r="J70">
        <f t="shared" si="25"/>
        <v>1.7259772058922318E-13</v>
      </c>
      <c r="K70">
        <f t="shared" si="18"/>
        <v>6.8101920336358639E-9</v>
      </c>
      <c r="L70">
        <f t="shared" si="19"/>
        <v>6.9039088235689275E-11</v>
      </c>
      <c r="M70">
        <f t="shared" si="29"/>
        <v>7.6955432832576736E-11</v>
      </c>
      <c r="N70">
        <f t="shared" si="29"/>
        <v>7.7476698564881088E-12</v>
      </c>
      <c r="O70">
        <f t="shared" si="30"/>
        <v>7442.9315386451599</v>
      </c>
      <c r="P70">
        <f>O70/Sheet1!$G$10</f>
        <v>2.977172615458064E-14</v>
      </c>
    </row>
    <row r="71" spans="1:16" x14ac:dyDescent="0.25">
      <c r="A71">
        <f t="shared" si="31"/>
        <v>7943282.3472428517</v>
      </c>
      <c r="B71">
        <f t="shared" si="26"/>
        <v>1.008527463916981</v>
      </c>
      <c r="C71">
        <f t="shared" si="27"/>
        <v>0.12976605537751298</v>
      </c>
      <c r="D71">
        <f t="shared" si="28"/>
        <v>0.13087263073239369</v>
      </c>
      <c r="E71">
        <f t="shared" si="20"/>
        <v>1.308726307323937E-3</v>
      </c>
      <c r="F71">
        <f t="shared" si="21"/>
        <v>1.2976605537751299E-2</v>
      </c>
      <c r="G71">
        <f t="shared" si="22"/>
        <v>2.5611398172338625E-14</v>
      </c>
      <c r="H71">
        <f t="shared" si="23"/>
        <v>2.5174877925977327E-12</v>
      </c>
      <c r="I71">
        <f t="shared" si="24"/>
        <v>1.3512016428100412E-11</v>
      </c>
      <c r="J71">
        <f t="shared" si="25"/>
        <v>1.374630827878486E-13</v>
      </c>
      <c r="K71">
        <f t="shared" si="18"/>
        <v>5.4048065712401649E-9</v>
      </c>
      <c r="L71">
        <f t="shared" si="19"/>
        <v>5.4985233115139447E-11</v>
      </c>
      <c r="M71">
        <f t="shared" si="29"/>
        <v>6.8556650044995987E-11</v>
      </c>
      <c r="N71">
        <f t="shared" si="29"/>
        <v>6.9141264404523794E-12</v>
      </c>
      <c r="O71">
        <f t="shared" si="30"/>
        <v>14837.181375430506</v>
      </c>
      <c r="P71">
        <f>O71/Sheet1!$G$10</f>
        <v>5.9348725501722026E-14</v>
      </c>
    </row>
    <row r="72" spans="1:16" x14ac:dyDescent="0.25">
      <c r="A72">
        <f t="shared" si="31"/>
        <v>10000000.000000047</v>
      </c>
      <c r="B72">
        <f t="shared" si="26"/>
        <v>1.0107354410232452</v>
      </c>
      <c r="C72">
        <f t="shared" si="27"/>
        <v>0.14536167453040924</v>
      </c>
      <c r="D72">
        <f t="shared" si="28"/>
        <v>0.14692219621437061</v>
      </c>
      <c r="E72">
        <f t="shared" si="20"/>
        <v>1.4692219621437062E-3</v>
      </c>
      <c r="F72">
        <f t="shared" si="21"/>
        <v>1.4536167453040925E-2</v>
      </c>
      <c r="G72">
        <f t="shared" si="22"/>
        <v>3.2278266602871049E-14</v>
      </c>
      <c r="H72">
        <f t="shared" si="23"/>
        <v>3.1587970577330831E-12</v>
      </c>
      <c r="I72">
        <f t="shared" si="24"/>
        <v>1.072119631171518E-11</v>
      </c>
      <c r="J72">
        <f t="shared" si="25"/>
        <v>1.0955488007818146E-13</v>
      </c>
      <c r="K72">
        <f t="shared" si="18"/>
        <v>4.2884785246860726E-9</v>
      </c>
      <c r="L72">
        <f t="shared" si="19"/>
        <v>4.382195203127259E-11</v>
      </c>
      <c r="M72">
        <f t="shared" si="29"/>
        <v>6.1067622025589646E-11</v>
      </c>
      <c r="N72">
        <f t="shared" si="29"/>
        <v>6.1723209880275189E-12</v>
      </c>
      <c r="O72">
        <f t="shared" si="30"/>
        <v>29570.562766747222</v>
      </c>
      <c r="P72">
        <f>O72/Sheet1!$G$10</f>
        <v>1.1828225106698889E-13</v>
      </c>
    </row>
    <row r="73" spans="1:16" x14ac:dyDescent="0.25">
      <c r="A73">
        <f t="shared" si="31"/>
        <v>12589254.117941732</v>
      </c>
      <c r="B73">
        <f t="shared" si="26"/>
        <v>1.0135151195109811</v>
      </c>
      <c r="C73">
        <f t="shared" si="27"/>
        <v>0.16276355274490592</v>
      </c>
      <c r="D73">
        <f t="shared" si="28"/>
        <v>0.16496332161228519</v>
      </c>
      <c r="E73">
        <f t="shared" si="20"/>
        <v>1.649633216122852E-3</v>
      </c>
      <c r="F73">
        <f t="shared" si="21"/>
        <v>1.6276355274490593E-2</v>
      </c>
      <c r="G73">
        <f t="shared" si="22"/>
        <v>4.0692077327808744E-14</v>
      </c>
      <c r="H73">
        <f t="shared" si="23"/>
        <v>3.9601089072765406E-12</v>
      </c>
      <c r="I73">
        <f t="shared" si="24"/>
        <v>8.5043982901989557E-12</v>
      </c>
      <c r="J73">
        <f t="shared" si="25"/>
        <v>8.7386897924798493E-14</v>
      </c>
      <c r="K73">
        <f t="shared" si="18"/>
        <v>3.4017593160795824E-9</v>
      </c>
      <c r="L73">
        <f t="shared" si="19"/>
        <v>3.4954759169919403E-11</v>
      </c>
      <c r="M73">
        <f t="shared" si="29"/>
        <v>5.4388994219430912E-11</v>
      </c>
      <c r="N73">
        <f t="shared" si="29"/>
        <v>5.5124067976388579E-12</v>
      </c>
      <c r="O73">
        <f t="shared" si="30"/>
        <v>58917.499692947393</v>
      </c>
      <c r="P73">
        <f>O73/Sheet1!$G$10</f>
        <v>2.3566999877178956E-13</v>
      </c>
    </row>
    <row r="74" spans="1:16" x14ac:dyDescent="0.25">
      <c r="A74">
        <f t="shared" si="31"/>
        <v>15848931.924611211</v>
      </c>
      <c r="B74">
        <f t="shared" si="26"/>
        <v>1.0170145273958091</v>
      </c>
      <c r="C74">
        <f t="shared" si="27"/>
        <v>0.18215340826595883</v>
      </c>
      <c r="D74">
        <f t="shared" si="28"/>
        <v>0.18525266242114</v>
      </c>
      <c r="E74">
        <f t="shared" si="20"/>
        <v>1.8525266242114E-3</v>
      </c>
      <c r="F74">
        <f t="shared" si="21"/>
        <v>1.8215340826595882E-2</v>
      </c>
      <c r="G74">
        <f t="shared" si="22"/>
        <v>5.1317277325137201E-14</v>
      </c>
      <c r="H74">
        <f t="shared" si="23"/>
        <v>4.9594229273431227E-12</v>
      </c>
      <c r="I74">
        <f t="shared" si="24"/>
        <v>6.743569629750133E-12</v>
      </c>
      <c r="J74">
        <f t="shared" si="25"/>
        <v>6.9778608906954738E-14</v>
      </c>
      <c r="K74">
        <f t="shared" si="18"/>
        <v>2.6974278519000533E-9</v>
      </c>
      <c r="L74">
        <f t="shared" si="19"/>
        <v>2.7911443562781897E-11</v>
      </c>
      <c r="M74">
        <f t="shared" si="29"/>
        <v>4.8432173812390218E-11</v>
      </c>
      <c r="N74">
        <f t="shared" si="29"/>
        <v>4.9256224360559724E-12</v>
      </c>
      <c r="O74">
        <f t="shared" si="30"/>
        <v>117348.03312490239</v>
      </c>
      <c r="P74">
        <f>O74/Sheet1!$G$10</f>
        <v>4.6939213249960959E-13</v>
      </c>
    </row>
    <row r="75" spans="1:16" x14ac:dyDescent="0.25">
      <c r="A75">
        <f t="shared" si="31"/>
        <v>19952623.149688892</v>
      </c>
      <c r="B75">
        <f t="shared" si="26"/>
        <v>1.0214200209082522</v>
      </c>
      <c r="C75">
        <f t="shared" si="27"/>
        <v>0.20372009047302586</v>
      </c>
      <c r="D75">
        <f t="shared" si="28"/>
        <v>0.20808377907038911</v>
      </c>
      <c r="E75">
        <f t="shared" si="20"/>
        <v>2.0808377907038911E-3</v>
      </c>
      <c r="F75">
        <f t="shared" si="21"/>
        <v>2.0372009047302589E-2</v>
      </c>
      <c r="G75">
        <f t="shared" si="22"/>
        <v>6.4745659000682618E-14</v>
      </c>
      <c r="H75">
        <f t="shared" si="23"/>
        <v>6.2026767455023881E-12</v>
      </c>
      <c r="I75">
        <f t="shared" si="24"/>
        <v>5.3449395402340692E-12</v>
      </c>
      <c r="J75">
        <f t="shared" si="25"/>
        <v>5.579230500802617E-14</v>
      </c>
      <c r="K75">
        <f t="shared" si="18"/>
        <v>2.1379758160936277E-9</v>
      </c>
      <c r="L75">
        <f t="shared" si="19"/>
        <v>2.2316922003210469E-11</v>
      </c>
      <c r="M75">
        <f t="shared" si="29"/>
        <v>4.3118157434816935E-11</v>
      </c>
      <c r="N75">
        <f t="shared" si="29"/>
        <v>4.4041749268596016E-12</v>
      </c>
      <c r="O75">
        <f t="shared" si="30"/>
        <v>233624.24769095119</v>
      </c>
      <c r="P75">
        <f>O75/Sheet1!$G$10</f>
        <v>9.3449699076380467E-13</v>
      </c>
    </row>
    <row r="76" spans="1:16" x14ac:dyDescent="0.25">
      <c r="A76">
        <f t="shared" si="31"/>
        <v>25118864.315095924</v>
      </c>
      <c r="B76">
        <f t="shared" si="26"/>
        <v>1.0269662086425611</v>
      </c>
      <c r="C76">
        <f t="shared" si="27"/>
        <v>0.22765492272239152</v>
      </c>
      <c r="D76">
        <f t="shared" si="28"/>
        <v>0.23379391286702964</v>
      </c>
      <c r="E76">
        <f t="shared" si="20"/>
        <v>2.3379391286702965E-3</v>
      </c>
      <c r="F76">
        <f t="shared" si="21"/>
        <v>2.2765492272239153E-2</v>
      </c>
      <c r="G76">
        <f t="shared" si="22"/>
        <v>8.1733478927867904E-14</v>
      </c>
      <c r="H76">
        <f t="shared" si="23"/>
        <v>7.7447885757947248E-12</v>
      </c>
      <c r="I76">
        <f t="shared" si="24"/>
        <v>4.2340254861373206E-12</v>
      </c>
      <c r="J76">
        <f t="shared" si="25"/>
        <v>4.4683160742803044E-14</v>
      </c>
      <c r="K76">
        <f t="shared" si="18"/>
        <v>1.6936101944549283E-9</v>
      </c>
      <c r="L76">
        <f t="shared" si="19"/>
        <v>1.787326429712122E-11</v>
      </c>
      <c r="M76">
        <f t="shared" si="29"/>
        <v>3.837648737540758E-11</v>
      </c>
      <c r="N76">
        <f t="shared" si="29"/>
        <v>3.9411355740941429E-12</v>
      </c>
      <c r="O76">
        <f t="shared" si="30"/>
        <v>464865.15330685407</v>
      </c>
      <c r="P76">
        <f>O76/Sheet1!$G$10</f>
        <v>1.8594606132274163E-12</v>
      </c>
    </row>
    <row r="77" spans="1:16" x14ac:dyDescent="0.25">
      <c r="A77">
        <f t="shared" si="31"/>
        <v>31622776.601683948</v>
      </c>
      <c r="B77">
        <f t="shared" si="26"/>
        <v>1.0339484453198637</v>
      </c>
      <c r="C77">
        <f t="shared" si="27"/>
        <v>0.25414468463649281</v>
      </c>
      <c r="D77">
        <f t="shared" si="28"/>
        <v>0.26277250156620879</v>
      </c>
      <c r="E77">
        <f t="shared" si="20"/>
        <v>2.627725015662088E-3</v>
      </c>
      <c r="F77">
        <f t="shared" si="21"/>
        <v>2.5414468463649281E-2</v>
      </c>
      <c r="G77">
        <f t="shared" si="22"/>
        <v>1.0325061223879556E-13</v>
      </c>
      <c r="H77">
        <f t="shared" si="23"/>
        <v>9.6504686197406017E-12</v>
      </c>
      <c r="I77">
        <f t="shared" si="24"/>
        <v>3.3516666424301411E-12</v>
      </c>
      <c r="J77">
        <f t="shared" si="25"/>
        <v>3.5859567704657463E-14</v>
      </c>
      <c r="K77">
        <f t="shared" si="18"/>
        <v>1.3406666569720567E-9</v>
      </c>
      <c r="L77">
        <f t="shared" si="19"/>
        <v>1.4343827081862986E-11</v>
      </c>
      <c r="M77">
        <f t="shared" si="29"/>
        <v>3.4144322910926993E-11</v>
      </c>
      <c r="N77">
        <f t="shared" si="29"/>
        <v>3.5303469590252369E-12</v>
      </c>
      <c r="O77">
        <f t="shared" si="30"/>
        <v>924381.25542966626</v>
      </c>
      <c r="P77">
        <f>O77/Sheet1!$G$10</f>
        <v>3.6975250217186652E-12</v>
      </c>
    </row>
    <row r="78" spans="1:16" x14ac:dyDescent="0.25">
      <c r="A78">
        <f t="shared" si="31"/>
        <v>39810717.055349924</v>
      </c>
      <c r="B78">
        <f t="shared" si="26"/>
        <v>1.0427385605040811</v>
      </c>
      <c r="C78">
        <f t="shared" si="27"/>
        <v>0.28336154036379368</v>
      </c>
      <c r="D78">
        <f t="shared" si="28"/>
        <v>0.29547200470116131</v>
      </c>
      <c r="E78">
        <f t="shared" si="20"/>
        <v>2.954720047011613E-3</v>
      </c>
      <c r="F78">
        <f t="shared" si="21"/>
        <v>2.8336154036379371E-2</v>
      </c>
      <c r="G78">
        <f t="shared" si="22"/>
        <v>1.3054627706715641E-13</v>
      </c>
      <c r="H78">
        <f t="shared" si="23"/>
        <v>1.199452704077628E-11</v>
      </c>
      <c r="I78">
        <f t="shared" si="24"/>
        <v>2.6508732430051393E-12</v>
      </c>
      <c r="J78">
        <f t="shared" si="25"/>
        <v>2.8851628052927665E-14</v>
      </c>
      <c r="K78">
        <f t="shared" si="18"/>
        <v>1.0603492972020557E-9</v>
      </c>
      <c r="L78">
        <f t="shared" si="19"/>
        <v>1.1540651221171067E-11</v>
      </c>
      <c r="M78">
        <f t="shared" si="29"/>
        <v>3.0365615025569422E-11</v>
      </c>
      <c r="N78">
        <f t="shared" si="29"/>
        <v>3.1663397700583353E-12</v>
      </c>
      <c r="O78">
        <f t="shared" si="30"/>
        <v>1836663.3773265395</v>
      </c>
      <c r="P78">
        <f>O78/Sheet1!$G$10</f>
        <v>7.3466535093061579E-12</v>
      </c>
    </row>
    <row r="79" spans="1:16" x14ac:dyDescent="0.25">
      <c r="A79">
        <f t="shared" si="31"/>
        <v>50118723.362727478</v>
      </c>
      <c r="B79">
        <f t="shared" si="26"/>
        <v>1.0538046598820903</v>
      </c>
      <c r="C79">
        <f t="shared" si="27"/>
        <v>0.31544917649287652</v>
      </c>
      <c r="D79">
        <f t="shared" si="28"/>
        <v>0.33242181214416122</v>
      </c>
      <c r="E79">
        <f t="shared" si="20"/>
        <v>3.3242181214416123E-3</v>
      </c>
      <c r="F79">
        <f t="shared" si="21"/>
        <v>3.154491764928765E-2</v>
      </c>
      <c r="G79">
        <f t="shared" si="22"/>
        <v>1.6523786671871136E-13</v>
      </c>
      <c r="H79">
        <f t="shared" si="23"/>
        <v>1.4861277914677572E-11</v>
      </c>
      <c r="I79">
        <f t="shared" si="24"/>
        <v>2.0943240173898513E-12</v>
      </c>
      <c r="J79">
        <f t="shared" si="25"/>
        <v>2.328612888057739E-14</v>
      </c>
      <c r="K79">
        <f t="shared" si="18"/>
        <v>8.3772960695594058E-10</v>
      </c>
      <c r="L79">
        <f t="shared" si="19"/>
        <v>9.3144515522309568E-12</v>
      </c>
      <c r="M79">
        <f t="shared" si="29"/>
        <v>2.699037433108552E-11</v>
      </c>
      <c r="N79">
        <f t="shared" si="29"/>
        <v>2.8442582242059882E-12</v>
      </c>
      <c r="O79">
        <f t="shared" si="30"/>
        <v>3645799.4158689915</v>
      </c>
      <c r="P79">
        <f>O79/Sheet1!$G$10</f>
        <v>1.4583197663475967E-11</v>
      </c>
    </row>
    <row r="80" spans="1:16" x14ac:dyDescent="0.25">
      <c r="A80">
        <f t="shared" si="31"/>
        <v>63095734.448019646</v>
      </c>
      <c r="B80">
        <f t="shared" si="26"/>
        <v>1.0677360535985057</v>
      </c>
      <c r="C80">
        <f t="shared" si="27"/>
        <v>0.35050449171522302</v>
      </c>
      <c r="D80">
        <f t="shared" si="28"/>
        <v>0.37424628275256233</v>
      </c>
      <c r="E80">
        <f t="shared" si="20"/>
        <v>3.7424628275256233E-3</v>
      </c>
      <c r="F80">
        <f t="shared" si="21"/>
        <v>3.5050449171522301E-2</v>
      </c>
      <c r="G80">
        <f t="shared" si="22"/>
        <v>2.0943243416076617E-13</v>
      </c>
      <c r="H80">
        <f t="shared" si="23"/>
        <v>1.8342491551709459E-11</v>
      </c>
      <c r="I80">
        <f t="shared" si="24"/>
        <v>1.6523784113859547E-12</v>
      </c>
      <c r="J80">
        <f t="shared" si="25"/>
        <v>1.8866664426458932E-14</v>
      </c>
      <c r="K80">
        <f t="shared" si="18"/>
        <v>6.6095136455438194E-10</v>
      </c>
      <c r="L80">
        <f t="shared" si="19"/>
        <v>7.5466657705835738E-12</v>
      </c>
      <c r="M80">
        <f t="shared" si="29"/>
        <v>2.3974023414738308E-11</v>
      </c>
      <c r="N80">
        <f t="shared" si="29"/>
        <v>2.5597929149730851E-12</v>
      </c>
      <c r="O80">
        <f t="shared" si="30"/>
        <v>7228757.6490071798</v>
      </c>
      <c r="P80">
        <f>O80/Sheet1!$G$10</f>
        <v>2.8915030596028718E-11</v>
      </c>
    </row>
    <row r="81" spans="1:16" x14ac:dyDescent="0.25">
      <c r="A81">
        <f t="shared" si="31"/>
        <v>79432823.47242856</v>
      </c>
      <c r="B81">
        <f t="shared" si="26"/>
        <v>1.0852746391698105</v>
      </c>
      <c r="C81">
        <f t="shared" si="27"/>
        <v>0.38855448065912856</v>
      </c>
      <c r="D81">
        <f t="shared" si="28"/>
        <v>0.42168832379514887</v>
      </c>
      <c r="E81">
        <f t="shared" si="20"/>
        <v>4.2168832379514886E-3</v>
      </c>
      <c r="F81">
        <f t="shared" si="21"/>
        <v>3.8855448065912859E-2</v>
      </c>
      <c r="G81">
        <f t="shared" si="22"/>
        <v>2.6589492714535346E-13</v>
      </c>
      <c r="H81">
        <f t="shared" si="23"/>
        <v>2.2533212552120671E-11</v>
      </c>
      <c r="I81">
        <f t="shared" si="24"/>
        <v>1.3014976877015905E-12</v>
      </c>
      <c r="J81">
        <f t="shared" si="25"/>
        <v>1.53578470913013E-14</v>
      </c>
      <c r="K81">
        <f t="shared" si="18"/>
        <v>5.2059907508063621E-10</v>
      </c>
      <c r="L81">
        <f t="shared" si="19"/>
        <v>6.1431388365205202E-12</v>
      </c>
      <c r="M81">
        <f t="shared" si="29"/>
        <v>2.1276826127979972E-11</v>
      </c>
      <c r="N81">
        <f t="shared" si="29"/>
        <v>2.309119979872226E-12</v>
      </c>
      <c r="O81">
        <f t="shared" si="30"/>
        <v>14313988.803940941</v>
      </c>
      <c r="P81">
        <f>O81/Sheet1!$G$10</f>
        <v>5.7255955215763764E-11</v>
      </c>
    </row>
    <row r="82" spans="1:16" x14ac:dyDescent="0.25">
      <c r="A82">
        <f t="shared" si="31"/>
        <v>100000000.00000052</v>
      </c>
      <c r="B82">
        <f t="shared" si="26"/>
        <v>1.1073544102324528</v>
      </c>
      <c r="C82">
        <f t="shared" si="27"/>
        <v>0.42952860921591374</v>
      </c>
      <c r="D82">
        <f t="shared" si="28"/>
        <v>0.47564039973625388</v>
      </c>
      <c r="E82">
        <f t="shared" si="20"/>
        <v>4.7564039973625391E-3</v>
      </c>
      <c r="F82">
        <f t="shared" si="21"/>
        <v>4.2952860921591375E-2</v>
      </c>
      <c r="G82">
        <f t="shared" si="22"/>
        <v>3.3828422244755576E-13</v>
      </c>
      <c r="H82">
        <f t="shared" si="23"/>
        <v>2.7524702142675207E-11</v>
      </c>
      <c r="I82">
        <f t="shared" si="24"/>
        <v>1.0229907571433081E-12</v>
      </c>
      <c r="J82">
        <f t="shared" si="25"/>
        <v>1.2572765767180273E-14</v>
      </c>
      <c r="K82">
        <f t="shared" si="18"/>
        <v>4.0919630285732332E-10</v>
      </c>
      <c r="L82">
        <f t="shared" si="19"/>
        <v>5.0291063068721095E-12</v>
      </c>
      <c r="M82">
        <f t="shared" si="29"/>
        <v>1.8863387446827157E-11</v>
      </c>
      <c r="N82">
        <f t="shared" si="29"/>
        <v>2.0888455281167541E-12</v>
      </c>
      <c r="O82">
        <f t="shared" si="30"/>
        <v>28301116.550801866</v>
      </c>
      <c r="P82">
        <f>O82/Sheet1!$G$10</f>
        <v>1.1320446620320746E-10</v>
      </c>
    </row>
    <row r="83" spans="1:16" x14ac:dyDescent="0.25">
      <c r="A83">
        <f t="shared" si="31"/>
        <v>125892541.17941739</v>
      </c>
      <c r="B83">
        <f t="shared" si="26"/>
        <v>1.1351511951098106</v>
      </c>
      <c r="C83">
        <f t="shared" si="27"/>
        <v>0.47322812893893956</v>
      </c>
      <c r="D83">
        <f t="shared" si="28"/>
        <v>0.53718547612461676</v>
      </c>
      <c r="E83">
        <f t="shared" si="20"/>
        <v>5.3718547612461674E-3</v>
      </c>
      <c r="F83">
        <f t="shared" si="21"/>
        <v>4.7322812893893958E-2</v>
      </c>
      <c r="G83">
        <f t="shared" si="22"/>
        <v>4.3148868598292608E-13</v>
      </c>
      <c r="H83">
        <f t="shared" si="23"/>
        <v>3.3393889351177826E-11</v>
      </c>
      <c r="I83">
        <f t="shared" si="24"/>
        <v>8.0201786070690611E-13</v>
      </c>
      <c r="J83">
        <f t="shared" si="25"/>
        <v>1.0363022683940663E-14</v>
      </c>
      <c r="K83">
        <f t="shared" si="18"/>
        <v>3.208071442827625E-10</v>
      </c>
      <c r="L83">
        <f t="shared" si="19"/>
        <v>4.1452090735762656E-12</v>
      </c>
      <c r="M83">
        <f t="shared" si="29"/>
        <v>1.6702218403811285E-11</v>
      </c>
      <c r="N83">
        <f t="shared" si="29"/>
        <v>1.8959543182071454E-12</v>
      </c>
      <c r="O83">
        <f t="shared" si="30"/>
        <v>55862875.299236849</v>
      </c>
      <c r="P83">
        <f>O83/Sheet1!$G$10</f>
        <v>2.2345150119694741E-10</v>
      </c>
    </row>
    <row r="84" spans="1:16" x14ac:dyDescent="0.25">
      <c r="A84">
        <f t="shared" si="31"/>
        <v>158489319.2461122</v>
      </c>
      <c r="B84">
        <f t="shared" si="26"/>
        <v>1.1701452739580922</v>
      </c>
      <c r="C84">
        <f t="shared" si="27"/>
        <v>0.51929550812233172</v>
      </c>
      <c r="D84">
        <f t="shared" si="28"/>
        <v>0.60765118461701251</v>
      </c>
      <c r="E84">
        <f t="shared" si="20"/>
        <v>6.076511846170125E-3</v>
      </c>
      <c r="F84">
        <f t="shared" si="21"/>
        <v>5.1929550812233174E-2</v>
      </c>
      <c r="G84">
        <f t="shared" si="22"/>
        <v>5.5210948380444598E-13</v>
      </c>
      <c r="H84">
        <f t="shared" si="23"/>
        <v>4.0189175027726856E-11</v>
      </c>
      <c r="K84">
        <f t="shared" si="18"/>
        <v>2.5071957139126665E-10</v>
      </c>
      <c r="L84">
        <f t="shared" si="19"/>
        <v>3.444326813003845E-12</v>
      </c>
      <c r="M84">
        <f t="shared" si="29"/>
        <v>1.4765361070173262E-11</v>
      </c>
      <c r="N84">
        <f t="shared" si="29"/>
        <v>1.7277617474548039E-12</v>
      </c>
      <c r="O84">
        <f t="shared" si="30"/>
        <v>110072026.51125771</v>
      </c>
      <c r="P84">
        <f>O84/Sheet1!$G$10</f>
        <v>4.4028810604503085E-10</v>
      </c>
    </row>
    <row r="85" spans="1:16" x14ac:dyDescent="0.25">
      <c r="A85">
        <f t="shared" si="31"/>
        <v>199526231.49688905</v>
      </c>
      <c r="B85">
        <f t="shared" si="26"/>
        <v>1.2142002090825226</v>
      </c>
      <c r="C85">
        <f t="shared" si="27"/>
        <v>0.56718937352692089</v>
      </c>
      <c r="D85">
        <f t="shared" si="28"/>
        <v>0.68868145592577235</v>
      </c>
      <c r="E85">
        <f t="shared" si="20"/>
        <v>6.8868145592577232E-3</v>
      </c>
      <c r="F85">
        <f t="shared" si="21"/>
        <v>5.6718937352692095E-2</v>
      </c>
      <c r="G85">
        <f t="shared" si="22"/>
        <v>7.0916547753259339E-13</v>
      </c>
      <c r="H85">
        <f t="shared" si="23"/>
        <v>4.7913372201295327E-11</v>
      </c>
      <c r="K85">
        <f t="shared" si="18"/>
        <v>1.9519372773492367E-10</v>
      </c>
      <c r="L85">
        <f t="shared" si="19"/>
        <v>2.8890609610809627E-12</v>
      </c>
      <c r="M85">
        <f t="shared" si="29"/>
        <v>1.302806844643098E-11</v>
      </c>
      <c r="N85">
        <f t="shared" si="29"/>
        <v>1.5818683431597909E-12</v>
      </c>
      <c r="O85">
        <f t="shared" si="30"/>
        <v>216505715.66495493</v>
      </c>
      <c r="P85">
        <f>O85/Sheet1!$G$10</f>
        <v>8.6602286265981973E-10</v>
      </c>
    </row>
    <row r="86" spans="1:16" x14ac:dyDescent="0.25">
      <c r="A86">
        <f t="shared" si="31"/>
        <v>251188643.1509594</v>
      </c>
      <c r="B86">
        <f t="shared" si="26"/>
        <v>1.2696620864256114</v>
      </c>
      <c r="C86">
        <f t="shared" si="27"/>
        <v>0.6161726188720279</v>
      </c>
      <c r="D86">
        <f t="shared" si="28"/>
        <v>0.78233101287539197</v>
      </c>
      <c r="E86">
        <f t="shared" si="20"/>
        <v>7.8233101287539207E-3</v>
      </c>
      <c r="F86">
        <f t="shared" si="21"/>
        <v>6.161726188720279E-2</v>
      </c>
      <c r="G86">
        <f t="shared" si="22"/>
        <v>9.1513343821451454E-13</v>
      </c>
      <c r="H86">
        <f t="shared" si="23"/>
        <v>5.650602578751157E-11</v>
      </c>
      <c r="K86">
        <f t="shared" si="18"/>
        <v>1.5126171480585362E-10</v>
      </c>
      <c r="L86">
        <f t="shared" si="19"/>
        <v>2.4497325942023244E-12</v>
      </c>
      <c r="M86">
        <f t="shared" si="29"/>
        <v>1.146853313741478E-11</v>
      </c>
      <c r="N86">
        <f t="shared" si="29"/>
        <v>1.4561161711491312E-12</v>
      </c>
      <c r="O86">
        <f t="shared" si="30"/>
        <v>425188067.9839406</v>
      </c>
      <c r="P86">
        <f>O86/Sheet1!$G$10</f>
        <v>1.7007522719357624E-9</v>
      </c>
    </row>
    <row r="87" spans="1:16" x14ac:dyDescent="0.25">
      <c r="A87">
        <f t="shared" si="31"/>
        <v>316227766.01683968</v>
      </c>
      <c r="B87">
        <f t="shared" si="26"/>
        <v>1.3394844531986374</v>
      </c>
      <c r="C87">
        <f t="shared" si="27"/>
        <v>0.66532271277482391</v>
      </c>
      <c r="D87">
        <f t="shared" si="28"/>
        <v>0.89118943012181906</v>
      </c>
      <c r="E87">
        <f t="shared" si="20"/>
        <v>8.9118943012181911E-3</v>
      </c>
      <c r="F87">
        <f t="shared" si="21"/>
        <v>6.6532271277482388E-2</v>
      </c>
      <c r="G87">
        <f t="shared" si="22"/>
        <v>1.1874996701065556E-12</v>
      </c>
      <c r="H87">
        <f t="shared" si="23"/>
        <v>6.58291012779054E-11</v>
      </c>
      <c r="K87">
        <f t="shared" si="18"/>
        <v>1.165681613436433E-10</v>
      </c>
      <c r="L87">
        <f t="shared" si="19"/>
        <v>2.1027881355409664E-12</v>
      </c>
      <c r="M87">
        <f t="shared" si="29"/>
        <v>1.0067656597276148E-11</v>
      </c>
      <c r="N87">
        <f t="shared" si="29"/>
        <v>1.3485469492194095E-12</v>
      </c>
      <c r="O87">
        <f t="shared" si="30"/>
        <v>834069763.62426424</v>
      </c>
      <c r="P87">
        <f>O87/Sheet1!$G$10</f>
        <v>3.3362790544970568E-9</v>
      </c>
    </row>
    <row r="88" spans="1:16" x14ac:dyDescent="0.25">
      <c r="A88">
        <f t="shared" si="31"/>
        <v>398107170.55349946</v>
      </c>
      <c r="B88">
        <f t="shared" si="26"/>
        <v>1.4273856050408122</v>
      </c>
      <c r="C88">
        <f t="shared" si="27"/>
        <v>0.71357235867584334</v>
      </c>
      <c r="D88">
        <f t="shared" si="28"/>
        <v>1.0185429129289181</v>
      </c>
      <c r="E88">
        <f t="shared" si="20"/>
        <v>1.0185429129289181E-2</v>
      </c>
      <c r="F88">
        <f t="shared" si="21"/>
        <v>7.1357235867584343E-2</v>
      </c>
      <c r="G88">
        <f t="shared" si="22"/>
        <v>1.5510968207942413E-12</v>
      </c>
      <c r="H88">
        <f t="shared" si="23"/>
        <v>7.5661406067833461E-11</v>
      </c>
      <c r="K88">
        <f t="shared" si="18"/>
        <v>8.9243077082463244E-11</v>
      </c>
      <c r="L88">
        <f t="shared" si="19"/>
        <v>1.8295278971739033E-12</v>
      </c>
      <c r="M88">
        <f t="shared" si="29"/>
        <v>8.8088474542405965E-12</v>
      </c>
      <c r="N88">
        <f t="shared" si="29"/>
        <v>1.2573622053183431E-12</v>
      </c>
      <c r="O88">
        <f t="shared" si="30"/>
        <v>1635572046.8545923</v>
      </c>
      <c r="P88">
        <f>O88/Sheet1!$G$10</f>
        <v>6.5422881874183695E-9</v>
      </c>
    </row>
    <row r="89" spans="1:16" x14ac:dyDescent="0.25">
      <c r="A89">
        <f t="shared" si="31"/>
        <v>501187233.62727511</v>
      </c>
      <c r="B89">
        <f t="shared" si="26"/>
        <v>1.5380465988209038</v>
      </c>
      <c r="C89">
        <f t="shared" si="27"/>
        <v>0.75978418130829928</v>
      </c>
      <c r="D89">
        <f t="shared" si="28"/>
        <v>1.1685834758991547</v>
      </c>
      <c r="E89">
        <f t="shared" si="20"/>
        <v>1.1685834758991548E-2</v>
      </c>
      <c r="F89">
        <f t="shared" si="21"/>
        <v>7.5978418130829936E-2</v>
      </c>
      <c r="G89">
        <f t="shared" si="22"/>
        <v>2.0416529495677355E-12</v>
      </c>
      <c r="H89">
        <f t="shared" si="23"/>
        <v>8.5707062055793427E-11</v>
      </c>
      <c r="K89">
        <f t="shared" si="18"/>
        <v>6.7800285631214563E-11</v>
      </c>
      <c r="L89">
        <f t="shared" si="19"/>
        <v>1.6150904000231945E-12</v>
      </c>
      <c r="M89">
        <f t="shared" si="29"/>
        <v>7.6778333175429701E-12</v>
      </c>
      <c r="N89">
        <f t="shared" si="29"/>
        <v>1.1808865420360782E-12</v>
      </c>
      <c r="O89">
        <f t="shared" si="30"/>
        <v>3209947323.1055975</v>
      </c>
      <c r="P89">
        <f>O89/Sheet1!$G$10</f>
        <v>1.283978929242239E-8</v>
      </c>
    </row>
    <row r="90" spans="1:16" x14ac:dyDescent="0.25">
      <c r="A90">
        <f t="shared" si="31"/>
        <v>630957344.48019683</v>
      </c>
      <c r="B90">
        <f t="shared" si="26"/>
        <v>1.6773605359850574</v>
      </c>
      <c r="C90">
        <f t="shared" si="27"/>
        <v>0.80285469805155185</v>
      </c>
      <c r="D90">
        <f t="shared" si="28"/>
        <v>1.3466767866418725</v>
      </c>
      <c r="E90">
        <f t="shared" si="20"/>
        <v>1.3466767866418726E-2</v>
      </c>
      <c r="F90">
        <f t="shared" si="21"/>
        <v>8.0285469805155191E-2</v>
      </c>
      <c r="G90">
        <f t="shared" si="22"/>
        <v>2.7112207723058964E-12</v>
      </c>
      <c r="H90">
        <f t="shared" si="23"/>
        <v>9.5620896774644707E-11</v>
      </c>
      <c r="K90">
        <f t="shared" ref="K90:K122" si="32">1/(4*PI()*$R$6)*$R$15*$R$10^2/G90</f>
        <v>5.1056208536929228E-11</v>
      </c>
      <c r="L90">
        <f t="shared" ref="L90:L122" si="33">1/(4*PI()*$R$6)*$R$15*$R$10^2/H90</f>
        <v>1.447640189641157E-12</v>
      </c>
      <c r="M90">
        <f t="shared" si="29"/>
        <v>6.662466624944293E-12</v>
      </c>
      <c r="N90">
        <f t="shared" si="29"/>
        <v>1.1175358588999116E-12</v>
      </c>
      <c r="O90">
        <f t="shared" si="30"/>
        <v>6315387965.1891689</v>
      </c>
      <c r="P90">
        <f>O90/Sheet1!$G$10</f>
        <v>2.5261551860756675E-8</v>
      </c>
    </row>
    <row r="91" spans="1:16" x14ac:dyDescent="0.25">
      <c r="A91">
        <f t="shared" si="31"/>
        <v>794328234.72428608</v>
      </c>
      <c r="B91">
        <f t="shared" si="26"/>
        <v>1.8527463916981064</v>
      </c>
      <c r="C91">
        <f t="shared" si="27"/>
        <v>0.84183223486116165</v>
      </c>
      <c r="D91">
        <f t="shared" si="28"/>
        <v>1.5597016355541702</v>
      </c>
      <c r="E91">
        <f t="shared" si="20"/>
        <v>1.5597016355541702E-2</v>
      </c>
      <c r="F91">
        <f t="shared" si="21"/>
        <v>8.4183223486116177E-2</v>
      </c>
      <c r="G91">
        <f t="shared" si="22"/>
        <v>3.6365336150172941E-12</v>
      </c>
      <c r="H91">
        <f t="shared" si="23"/>
        <v>1.0504867700510737E-10</v>
      </c>
      <c r="K91">
        <f t="shared" si="32"/>
        <v>3.8065000298325538E-11</v>
      </c>
      <c r="L91">
        <f t="shared" si="33"/>
        <v>1.3177191477982543E-12</v>
      </c>
      <c r="M91">
        <f t="shared" si="29"/>
        <v>5.7525035180211478E-12</v>
      </c>
      <c r="N91">
        <f t="shared" si="29"/>
        <v>1.0657930136244345E-12</v>
      </c>
      <c r="O91">
        <f t="shared" si="30"/>
        <v>12481973504.428795</v>
      </c>
      <c r="P91">
        <f>O91/Sheet1!$G$10</f>
        <v>4.9927894017715179E-8</v>
      </c>
    </row>
    <row r="92" spans="1:16" x14ac:dyDescent="0.25">
      <c r="A92">
        <f t="shared" si="31"/>
        <v>1000000000.0000058</v>
      </c>
      <c r="B92">
        <f t="shared" si="26"/>
        <v>2.0735441023245289</v>
      </c>
      <c r="C92">
        <f t="shared" si="27"/>
        <v>0.87602478363287228</v>
      </c>
      <c r="D92">
        <f t="shared" si="28"/>
        <v>1.8164760235920638</v>
      </c>
      <c r="E92">
        <f t="shared" si="20"/>
        <v>1.8164760235920639E-2</v>
      </c>
      <c r="F92">
        <f t="shared" si="21"/>
        <v>8.7602478363287231E-2</v>
      </c>
      <c r="G92">
        <f t="shared" si="22"/>
        <v>4.9319297204153888E-12</v>
      </c>
      <c r="H92">
        <f t="shared" si="23"/>
        <v>1.1367421484590777E-10</v>
      </c>
      <c r="K92">
        <f t="shared" si="32"/>
        <v>2.806703683702237E-11</v>
      </c>
      <c r="L92">
        <f t="shared" si="33"/>
        <v>1.2177313327226152E-12</v>
      </c>
      <c r="M92">
        <f t="shared" si="29"/>
        <v>4.9393380529440096E-12</v>
      </c>
      <c r="N92">
        <f t="shared" si="29"/>
        <v>1.0241935289069173E-12</v>
      </c>
      <c r="O92">
        <f t="shared" si="30"/>
        <v>24843522771.260567</v>
      </c>
      <c r="P92">
        <f>O92/Sheet1!$G$10</f>
        <v>9.9374091085042266E-8</v>
      </c>
    </row>
    <row r="93" spans="1:16" x14ac:dyDescent="0.25">
      <c r="A93">
        <f t="shared" si="31"/>
        <v>1258925411.7941747</v>
      </c>
      <c r="B93">
        <f t="shared" si="26"/>
        <v>2.3515119510981073</v>
      </c>
      <c r="C93">
        <f t="shared" si="27"/>
        <v>0.90507202428855438</v>
      </c>
      <c r="D93">
        <f t="shared" si="28"/>
        <v>2.1282876817190921</v>
      </c>
      <c r="E93">
        <f t="shared" si="20"/>
        <v>2.1282876817190922E-2</v>
      </c>
      <c r="F93">
        <f t="shared" si="21"/>
        <v>9.0507202428855446E-2</v>
      </c>
      <c r="G93">
        <f t="shared" si="22"/>
        <v>6.7694210307141473E-12</v>
      </c>
      <c r="H93">
        <f t="shared" si="23"/>
        <v>1.2126143113735692E-10</v>
      </c>
      <c r="K93">
        <f t="shared" si="32"/>
        <v>2.0448521743949037E-11</v>
      </c>
      <c r="L93">
        <f t="shared" si="33"/>
        <v>1.1415390024855132E-12</v>
      </c>
      <c r="M93">
        <f t="shared" si="29"/>
        <v>4.2156843845196494E-12</v>
      </c>
      <c r="N93">
        <f t="shared" si="29"/>
        <v>9.9132322122556245E-13</v>
      </c>
      <c r="O93">
        <f t="shared" si="30"/>
        <v>49927888354.676605</v>
      </c>
      <c r="P93">
        <f>O93/Sheet1!$G$10</f>
        <v>1.9971155341870641E-7</v>
      </c>
    </row>
    <row r="94" spans="1:16" x14ac:dyDescent="0.25">
      <c r="A94">
        <f t="shared" si="31"/>
        <v>1584893192.461123</v>
      </c>
      <c r="B94">
        <f t="shared" si="26"/>
        <v>2.7014527395809234</v>
      </c>
      <c r="C94">
        <f t="shared" si="27"/>
        <v>0.92896355328703306</v>
      </c>
      <c r="D94">
        <f t="shared" si="28"/>
        <v>2.5095511359980844</v>
      </c>
      <c r="E94">
        <f t="shared" si="20"/>
        <v>2.5095511359980845E-2</v>
      </c>
      <c r="F94">
        <f t="shared" si="21"/>
        <v>9.2896355328703314E-2</v>
      </c>
      <c r="G94">
        <f t="shared" si="22"/>
        <v>9.4099467323700036E-12</v>
      </c>
      <c r="H94">
        <f t="shared" si="23"/>
        <v>1.2768007625068736E-10</v>
      </c>
      <c r="K94">
        <f t="shared" si="32"/>
        <v>1.4710460864175403E-11</v>
      </c>
      <c r="L94">
        <f t="shared" si="33"/>
        <v>1.0841523376655954E-12</v>
      </c>
      <c r="M94">
        <f t="shared" si="29"/>
        <v>3.5752167058434271E-12</v>
      </c>
      <c r="N94">
        <f t="shared" si="29"/>
        <v>9.6582789645962087E-13</v>
      </c>
      <c r="O94">
        <f t="shared" si="30"/>
        <v>101581569732.14943</v>
      </c>
      <c r="P94">
        <f>O94/Sheet1!$G$10</f>
        <v>4.0632627892859773E-7</v>
      </c>
    </row>
    <row r="95" spans="1:16" x14ac:dyDescent="0.25">
      <c r="A95">
        <f t="shared" si="31"/>
        <v>1995262314.9688916</v>
      </c>
      <c r="B95">
        <f t="shared" si="26"/>
        <v>3.1420020908252275</v>
      </c>
      <c r="C95">
        <f t="shared" si="27"/>
        <v>0.94800064406825202</v>
      </c>
      <c r="D95">
        <f t="shared" si="28"/>
        <v>2.9786200057661101</v>
      </c>
      <c r="E95">
        <f t="shared" si="20"/>
        <v>2.97862000576611E-2</v>
      </c>
      <c r="F95">
        <f t="shared" si="21"/>
        <v>9.4800064406825202E-2</v>
      </c>
      <c r="G95">
        <f t="shared" si="22"/>
        <v>1.3252136915768811E-11</v>
      </c>
      <c r="H95">
        <f t="shared" si="23"/>
        <v>1.3290926339750788E-10</v>
      </c>
      <c r="K95">
        <f t="shared" si="32"/>
        <v>1.044545902448319E-11</v>
      </c>
      <c r="L95">
        <f t="shared" si="33"/>
        <v>1.0414974065915988E-12</v>
      </c>
      <c r="M95">
        <f t="shared" si="29"/>
        <v>3.0121966307283389E-12</v>
      </c>
      <c r="N95">
        <f t="shared" si="29"/>
        <v>9.4643281117251471E-13</v>
      </c>
      <c r="O95">
        <f t="shared" si="30"/>
        <v>209722263231.46768</v>
      </c>
      <c r="P95">
        <f>O95/Sheet1!$G$10</f>
        <v>8.3888905292587077E-7</v>
      </c>
    </row>
    <row r="96" spans="1:16" x14ac:dyDescent="0.25">
      <c r="A96">
        <f t="shared" si="31"/>
        <v>2511886431.5095954</v>
      </c>
      <c r="B96">
        <f t="shared" si="26"/>
        <v>3.6966208642561167</v>
      </c>
      <c r="C96">
        <f t="shared" si="27"/>
        <v>0.96271510587512399</v>
      </c>
      <c r="D96">
        <f t="shared" si="28"/>
        <v>3.5587927467125198</v>
      </c>
      <c r="E96">
        <f t="shared" si="20"/>
        <v>3.5587927467125198E-2</v>
      </c>
      <c r="F96">
        <f t="shared" si="21"/>
        <v>9.6271510587512404E-2</v>
      </c>
      <c r="G96">
        <f t="shared" si="22"/>
        <v>1.8908454404354833E-11</v>
      </c>
      <c r="H96">
        <f t="shared" si="23"/>
        <v>1.3702063124381117E-10</v>
      </c>
      <c r="K96">
        <f t="shared" si="32"/>
        <v>7.3207809681484787E-12</v>
      </c>
      <c r="L96">
        <f t="shared" si="33"/>
        <v>1.0102467919170122E-12</v>
      </c>
      <c r="M96">
        <f t="shared" si="29"/>
        <v>2.5211328065892224E-12</v>
      </c>
      <c r="N96">
        <f t="shared" si="29"/>
        <v>9.3196721343982997E-13</v>
      </c>
      <c r="O96">
        <f t="shared" si="30"/>
        <v>440164974819.82886</v>
      </c>
      <c r="P96">
        <f>O96/Sheet1!$G$10</f>
        <v>1.7606598992793155E-6</v>
      </c>
    </row>
    <row r="97" spans="1:16" x14ac:dyDescent="0.25">
      <c r="A97">
        <f t="shared" si="31"/>
        <v>3162277660.1683989</v>
      </c>
      <c r="B97">
        <f t="shared" si="26"/>
        <v>4.3948445319863758</v>
      </c>
      <c r="C97">
        <f t="shared" si="27"/>
        <v>0.97376889006547673</v>
      </c>
      <c r="D97">
        <f t="shared" si="28"/>
        <v>4.2795628819227032</v>
      </c>
      <c r="E97">
        <f t="shared" si="20"/>
        <v>4.2795628819227036E-2</v>
      </c>
      <c r="F97">
        <f t="shared" si="21"/>
        <v>9.7376889006547673E-2</v>
      </c>
      <c r="G97">
        <f t="shared" si="22"/>
        <v>2.732401591842057E-11</v>
      </c>
      <c r="H97">
        <f t="shared" si="23"/>
        <v>1.4014897022635621E-10</v>
      </c>
      <c r="K97">
        <f t="shared" si="32"/>
        <v>5.0660434964534168E-12</v>
      </c>
      <c r="L97">
        <f t="shared" si="33"/>
        <v>9.8769654116568193E-13</v>
      </c>
      <c r="M97">
        <f t="shared" si="29"/>
        <v>2.096519993546097E-12</v>
      </c>
      <c r="N97">
        <f t="shared" si="29"/>
        <v>9.2138794298361777E-13</v>
      </c>
      <c r="O97">
        <f t="shared" si="30"/>
        <v>940148433403.06433</v>
      </c>
      <c r="P97">
        <f>O97/Sheet1!$G$10</f>
        <v>3.7605937336122575E-6</v>
      </c>
    </row>
    <row r="98" spans="1:16" x14ac:dyDescent="0.25">
      <c r="A98">
        <f t="shared" si="31"/>
        <v>3981071705.5349975</v>
      </c>
      <c r="B98">
        <f t="shared" si="26"/>
        <v>5.2738560504081251</v>
      </c>
      <c r="C98">
        <f t="shared" si="27"/>
        <v>0.98185860033402184</v>
      </c>
      <c r="D98">
        <f t="shared" si="28"/>
        <v>5.1781809200168345</v>
      </c>
      <c r="E98">
        <f t="shared" ref="E98:E122" si="34">D98*$R$13</f>
        <v>5.1781809200168345E-2</v>
      </c>
      <c r="F98">
        <f t="shared" ref="F98:F122" si="35">C98*$R$12</f>
        <v>9.8185860033402184E-2</v>
      </c>
      <c r="G98">
        <f t="shared" ref="G98:G122" si="36">$R$8*$R$1^2*(SQRT((SQRT(5)*E98)^2+1)-1)</f>
        <v>3.996157851393904E-11</v>
      </c>
      <c r="H98">
        <f t="shared" ref="H98:H122" si="37">$R$8*$R$1^2*(SQRT((SQRT(5)*F98)^2+1)-1)</f>
        <v>1.4246005062855295E-10</v>
      </c>
      <c r="K98">
        <f t="shared" si="32"/>
        <v>3.4639435750071812E-12</v>
      </c>
      <c r="L98">
        <f t="shared" si="33"/>
        <v>9.716734798966863E-13</v>
      </c>
      <c r="M98">
        <f t="shared" si="29"/>
        <v>1.7326913223340085E-12</v>
      </c>
      <c r="N98">
        <f t="shared" si="29"/>
        <v>9.137964613780866E-13</v>
      </c>
      <c r="O98">
        <f t="shared" si="30"/>
        <v>2044070264035.5356</v>
      </c>
      <c r="P98">
        <f>O98/Sheet1!$G$10</f>
        <v>8.176281056142143E-6</v>
      </c>
    </row>
    <row r="99" spans="1:16" x14ac:dyDescent="0.25">
      <c r="A99">
        <f t="shared" si="31"/>
        <v>5011872336.2727547</v>
      </c>
      <c r="B99">
        <f t="shared" si="26"/>
        <v>6.3804659882090426</v>
      </c>
      <c r="C99">
        <f t="shared" si="27"/>
        <v>0.9876417466449825</v>
      </c>
      <c r="D99">
        <f t="shared" si="28"/>
        <v>6.3016145730036834</v>
      </c>
      <c r="E99">
        <f t="shared" si="34"/>
        <v>6.3016145730036832E-2</v>
      </c>
      <c r="F99">
        <f t="shared" si="35"/>
        <v>9.8764174664498258E-2</v>
      </c>
      <c r="G99">
        <f t="shared" si="36"/>
        <v>5.908814482460741E-11</v>
      </c>
      <c r="H99">
        <f t="shared" si="37"/>
        <v>1.4412336852501274E-10</v>
      </c>
      <c r="K99">
        <f t="shared" si="32"/>
        <v>2.3426806434927509E-12</v>
      </c>
      <c r="L99">
        <f t="shared" si="33"/>
        <v>9.6045946300846023E-13</v>
      </c>
      <c r="M99">
        <f t="shared" si="29"/>
        <v>1.4237921157580543E-12</v>
      </c>
      <c r="N99">
        <f t="shared" si="29"/>
        <v>9.0844571688744572E-13</v>
      </c>
      <c r="O99">
        <f t="shared" si="30"/>
        <v>4521188038743.3828</v>
      </c>
      <c r="P99">
        <f>O99/Sheet1!$G$10</f>
        <v>1.808475215497353E-5</v>
      </c>
    </row>
    <row r="100" spans="1:16" x14ac:dyDescent="0.25">
      <c r="A100">
        <f t="shared" si="31"/>
        <v>6309573444.8019733</v>
      </c>
      <c r="B100">
        <f t="shared" si="26"/>
        <v>7.7736053598505794</v>
      </c>
      <c r="C100">
        <f t="shared" si="27"/>
        <v>0.99169130159334729</v>
      </c>
      <c r="D100">
        <f t="shared" si="28"/>
        <v>7.7090168173832421</v>
      </c>
      <c r="E100">
        <f t="shared" si="34"/>
        <v>7.7090168173832421E-2</v>
      </c>
      <c r="F100">
        <f t="shared" si="35"/>
        <v>9.9169130159334734E-2</v>
      </c>
      <c r="G100">
        <f t="shared" si="36"/>
        <v>8.8215256001256263E-11</v>
      </c>
      <c r="H100">
        <f t="shared" si="37"/>
        <v>1.4529362415352469E-10</v>
      </c>
      <c r="K100">
        <f t="shared" si="32"/>
        <v>1.5691690917785565E-12</v>
      </c>
      <c r="L100">
        <f t="shared" si="33"/>
        <v>9.5272352071166995E-13</v>
      </c>
      <c r="M100">
        <f t="shared" si="29"/>
        <v>1.1638564758812178E-12</v>
      </c>
      <c r="N100">
        <f t="shared" si="29"/>
        <v>9.047360939007042E-13</v>
      </c>
      <c r="O100">
        <f t="shared" si="30"/>
        <v>10159010534685.703</v>
      </c>
      <c r="P100">
        <f>O100/Sheet1!$G$10</f>
        <v>4.0636042138742814E-5</v>
      </c>
    </row>
    <row r="101" spans="1:16" x14ac:dyDescent="0.25">
      <c r="A101">
        <f t="shared" si="31"/>
        <v>7943282347.2428665</v>
      </c>
      <c r="B101">
        <f t="shared" si="26"/>
        <v>9.5274639169810698</v>
      </c>
      <c r="C101">
        <f t="shared" si="27"/>
        <v>0.99447647330970312</v>
      </c>
      <c r="D101">
        <f t="shared" si="28"/>
        <v>9.4748387157447844</v>
      </c>
      <c r="E101">
        <f t="shared" si="34"/>
        <v>9.474838715744785E-2</v>
      </c>
      <c r="F101">
        <f t="shared" si="35"/>
        <v>9.9447647330970321E-2</v>
      </c>
      <c r="G101">
        <f t="shared" si="36"/>
        <v>1.3276597316741504E-10</v>
      </c>
      <c r="H101">
        <f t="shared" si="37"/>
        <v>1.4610114245511409E-10</v>
      </c>
      <c r="K101">
        <f t="shared" si="32"/>
        <v>1.042621462699284E-12</v>
      </c>
      <c r="L101">
        <f t="shared" si="33"/>
        <v>9.4745770508284469E-13</v>
      </c>
      <c r="M101">
        <f t="shared" si="29"/>
        <v>9.4694901040153786E-13</v>
      </c>
      <c r="N101">
        <f t="shared" si="29"/>
        <v>9.022022527821584E-13</v>
      </c>
      <c r="O101">
        <f t="shared" si="30"/>
        <v>23139002586263.402</v>
      </c>
      <c r="P101">
        <f>O101/Sheet1!$G$10</f>
        <v>9.2556010345053603E-5</v>
      </c>
    </row>
    <row r="102" spans="1:16" x14ac:dyDescent="0.25">
      <c r="A102">
        <f t="shared" si="31"/>
        <v>10000000000.000065</v>
      </c>
      <c r="B102">
        <f t="shared" si="26"/>
        <v>11.735441023245295</v>
      </c>
      <c r="C102">
        <f t="shared" si="27"/>
        <v>0.99636284599122338</v>
      </c>
      <c r="D102">
        <f t="shared" si="28"/>
        <v>11.692757416882838</v>
      </c>
      <c r="E102">
        <f t="shared" si="34"/>
        <v>0.11692757416882837</v>
      </c>
      <c r="F102">
        <f t="shared" si="35"/>
        <v>9.9636284599122341E-2</v>
      </c>
      <c r="G102">
        <f t="shared" si="36"/>
        <v>2.0106276858469812E-10</v>
      </c>
      <c r="H102">
        <f t="shared" si="37"/>
        <v>1.4664929335411944E-10</v>
      </c>
      <c r="K102">
        <f t="shared" si="32"/>
        <v>6.884648715169386E-13</v>
      </c>
      <c r="L102">
        <f t="shared" si="33"/>
        <v>9.4391626426896628E-13</v>
      </c>
      <c r="M102">
        <f t="shared" si="29"/>
        <v>7.6732876820261537E-13</v>
      </c>
      <c r="N102">
        <f t="shared" si="29"/>
        <v>9.0049415046812526E-13</v>
      </c>
      <c r="O102">
        <f t="shared" si="30"/>
        <v>42880649734788.93</v>
      </c>
      <c r="P102">
        <f>O102/Sheet1!$G$10</f>
        <v>1.7152259893915572E-4</v>
      </c>
    </row>
    <row r="103" spans="1:16" x14ac:dyDescent="0.25">
      <c r="A103">
        <f t="shared" si="31"/>
        <v>12589254117.941755</v>
      </c>
      <c r="B103">
        <f t="shared" si="26"/>
        <v>14.515119510981082</v>
      </c>
      <c r="C103">
        <f t="shared" si="27"/>
        <v>0.99762400775252191</v>
      </c>
      <c r="D103">
        <f t="shared" si="28"/>
        <v>14.480631699551774</v>
      </c>
      <c r="E103">
        <f t="shared" si="34"/>
        <v>0.14480631699551774</v>
      </c>
      <c r="F103">
        <f t="shared" si="35"/>
        <v>9.9762400775252197E-2</v>
      </c>
      <c r="G103">
        <f t="shared" si="36"/>
        <v>3.0573938808621394E-10</v>
      </c>
      <c r="H103">
        <f t="shared" si="37"/>
        <v>1.4701631956315281E-10</v>
      </c>
      <c r="K103">
        <f t="shared" si="32"/>
        <v>4.5275374562295673E-13</v>
      </c>
      <c r="L103">
        <f t="shared" si="33"/>
        <v>9.4155977752552837E-13</v>
      </c>
      <c r="M103">
        <f t="shared" si="29"/>
        <v>6.1959929178134013E-13</v>
      </c>
      <c r="N103">
        <f t="shared" si="29"/>
        <v>8.9935577691253902E-13</v>
      </c>
      <c r="O103">
        <f t="shared" si="30"/>
        <v>65930757448922.539</v>
      </c>
      <c r="P103">
        <f>O103/Sheet1!$G$10</f>
        <v>2.6372302979569016E-4</v>
      </c>
    </row>
    <row r="104" spans="1:16" x14ac:dyDescent="0.25">
      <c r="A104">
        <f t="shared" si="31"/>
        <v>15848931924.61124</v>
      </c>
      <c r="B104">
        <f t="shared" si="26"/>
        <v>18.014527395809239</v>
      </c>
      <c r="C104">
        <f t="shared" si="27"/>
        <v>0.99845808934692348</v>
      </c>
      <c r="D104">
        <f t="shared" si="28"/>
        <v>17.986750604107502</v>
      </c>
      <c r="E104">
        <f t="shared" si="34"/>
        <v>0.17986750604107501</v>
      </c>
      <c r="F104">
        <f t="shared" si="35"/>
        <v>9.9845808934692359E-2</v>
      </c>
      <c r="G104">
        <f t="shared" si="36"/>
        <v>4.6564794135673959E-10</v>
      </c>
      <c r="H104">
        <f t="shared" si="37"/>
        <v>1.4725929888491993E-10</v>
      </c>
      <c r="K104">
        <f t="shared" si="32"/>
        <v>2.9727319901207305E-13</v>
      </c>
      <c r="L104">
        <f t="shared" si="33"/>
        <v>9.4000619443856059E-13</v>
      </c>
      <c r="M104">
        <f t="shared" si="29"/>
        <v>4.9882212429963803E-13</v>
      </c>
      <c r="N104">
        <f t="shared" si="29"/>
        <v>8.9860448238315907E-13</v>
      </c>
      <c r="O104">
        <f t="shared" si="30"/>
        <v>101890960811860.67</v>
      </c>
      <c r="P104">
        <f>O104/Sheet1!$G$10</f>
        <v>4.0756384324744268E-4</v>
      </c>
    </row>
    <row r="105" spans="1:16" x14ac:dyDescent="0.25">
      <c r="A105">
        <f t="shared" si="31"/>
        <v>19952623149.688931</v>
      </c>
      <c r="B105">
        <f t="shared" si="26"/>
        <v>22.42002090825229</v>
      </c>
      <c r="C105">
        <f t="shared" si="27"/>
        <v>0.99900479135848541</v>
      </c>
      <c r="D105">
        <f t="shared" si="28"/>
        <v>22.397708309701461</v>
      </c>
      <c r="E105">
        <f t="shared" si="34"/>
        <v>0.22397708309701461</v>
      </c>
      <c r="F105">
        <f t="shared" si="35"/>
        <v>9.9900479135848541E-2</v>
      </c>
      <c r="G105">
        <f t="shared" si="36"/>
        <v>7.0821451456672365E-10</v>
      </c>
      <c r="H105">
        <f t="shared" si="37"/>
        <v>1.4741866555989665E-10</v>
      </c>
      <c r="K105">
        <f t="shared" si="32"/>
        <v>1.9545582629747504E-13</v>
      </c>
      <c r="L105">
        <f t="shared" si="33"/>
        <v>9.3899000248555235E-13</v>
      </c>
      <c r="M105">
        <f t="shared" si="29"/>
        <v>4.0058514119064769E-13</v>
      </c>
      <c r="N105">
        <f t="shared" si="29"/>
        <v>8.9811272410295166E-13</v>
      </c>
      <c r="O105">
        <f t="shared" si="30"/>
        <v>158163820765423.13</v>
      </c>
      <c r="P105">
        <f>O105/Sheet1!$G$10</f>
        <v>6.3265528306169245E-4</v>
      </c>
    </row>
    <row r="106" spans="1:16" x14ac:dyDescent="0.25">
      <c r="A106">
        <f t="shared" si="31"/>
        <v>25118864315.09597</v>
      </c>
      <c r="B106">
        <f t="shared" si="26"/>
        <v>27.966208642561188</v>
      </c>
      <c r="C106">
        <f t="shared" si="27"/>
        <v>0.99936049829635176</v>
      </c>
      <c r="D106">
        <f t="shared" si="28"/>
        <v>27.948324204489687</v>
      </c>
      <c r="E106">
        <f t="shared" si="34"/>
        <v>0.27948324204489688</v>
      </c>
      <c r="F106">
        <f t="shared" si="35"/>
        <v>9.9936049829635179E-2</v>
      </c>
      <c r="G106">
        <f t="shared" si="36"/>
        <v>1.071957268667364E-9</v>
      </c>
      <c r="H106">
        <f t="shared" si="37"/>
        <v>1.4752240072772671E-10</v>
      </c>
      <c r="K106">
        <f t="shared" si="32"/>
        <v>1.2913262234099213E-13</v>
      </c>
      <c r="L106">
        <f t="shared" si="33"/>
        <v>9.3832972116544023E-13</v>
      </c>
      <c r="M106">
        <f t="shared" si="29"/>
        <v>3.2102780402652503E-13</v>
      </c>
      <c r="N106">
        <f t="shared" si="29"/>
        <v>8.9779305474690438E-13</v>
      </c>
      <c r="O106">
        <f t="shared" si="30"/>
        <v>246443302218982.94</v>
      </c>
      <c r="P106">
        <f>O106/Sheet1!$G$10</f>
        <v>9.8577320887593164E-4</v>
      </c>
    </row>
    <row r="107" spans="1:16" x14ac:dyDescent="0.25">
      <c r="A107">
        <f t="shared" si="31"/>
        <v>31622776601.68401</v>
      </c>
      <c r="B107">
        <f t="shared" si="26"/>
        <v>34.948445319863779</v>
      </c>
      <c r="C107">
        <f t="shared" si="27"/>
        <v>0.9995905478056194</v>
      </c>
      <c r="D107">
        <f t="shared" si="28"/>
        <v>34.934135602237369</v>
      </c>
      <c r="E107">
        <f t="shared" si="34"/>
        <v>0.34934135602237371</v>
      </c>
      <c r="F107">
        <f t="shared" si="35"/>
        <v>9.995905478056194E-2</v>
      </c>
      <c r="G107">
        <f t="shared" si="36"/>
        <v>1.6085865425323862E-9</v>
      </c>
      <c r="H107">
        <f t="shared" si="37"/>
        <v>1.4758950902456791E-10</v>
      </c>
      <c r="K107">
        <f t="shared" si="32"/>
        <v>8.6053593935072475E-14</v>
      </c>
      <c r="L107">
        <f t="shared" si="33"/>
        <v>9.3790306679224628E-13</v>
      </c>
      <c r="M107">
        <f t="shared" si="29"/>
        <v>2.5683157722139472E-13</v>
      </c>
      <c r="N107">
        <f t="shared" si="29"/>
        <v>8.9758643329362854E-13</v>
      </c>
      <c r="O107">
        <f t="shared" si="30"/>
        <v>385214826764914.5</v>
      </c>
      <c r="P107">
        <f>O107/Sheet1!$G$10</f>
        <v>1.540859307059658E-3</v>
      </c>
    </row>
    <row r="108" spans="1:16" x14ac:dyDescent="0.25">
      <c r="A108">
        <f t="shared" si="31"/>
        <v>39810717055.349998</v>
      </c>
      <c r="B108">
        <f t="shared" si="26"/>
        <v>43.738560504081271</v>
      </c>
      <c r="C108">
        <f t="shared" si="27"/>
        <v>0.99973860468592646</v>
      </c>
      <c r="D108">
        <f t="shared" si="28"/>
        <v>43.727127449321181</v>
      </c>
      <c r="E108">
        <f t="shared" si="34"/>
        <v>0.43727127449321179</v>
      </c>
      <c r="F108">
        <f t="shared" si="35"/>
        <v>9.9973860468592649E-2</v>
      </c>
      <c r="G108">
        <f t="shared" si="36"/>
        <v>2.3840421258110488E-9</v>
      </c>
      <c r="H108">
        <f t="shared" si="37"/>
        <v>1.4763270683475222E-10</v>
      </c>
      <c r="K108">
        <f t="shared" si="32"/>
        <v>5.8063006371337599E-14</v>
      </c>
      <c r="L108">
        <f t="shared" si="33"/>
        <v>9.3762863330444253E-13</v>
      </c>
      <c r="M108">
        <f t="shared" si="29"/>
        <v>2.0518588045801273E-13</v>
      </c>
      <c r="N108">
        <f t="shared" si="29"/>
        <v>8.9745350469959755E-13</v>
      </c>
      <c r="O108">
        <f t="shared" si="30"/>
        <v>603715022096478.63</v>
      </c>
      <c r="P108">
        <f>O108/Sheet1!$G$10</f>
        <v>2.4148600883859145E-3</v>
      </c>
    </row>
    <row r="109" spans="1:16" x14ac:dyDescent="0.25">
      <c r="A109">
        <f t="shared" si="31"/>
        <v>50118723362.727577</v>
      </c>
      <c r="B109">
        <f t="shared" si="26"/>
        <v>54.804659882090455</v>
      </c>
      <c r="C109">
        <f t="shared" si="27"/>
        <v>0.99983351650535435</v>
      </c>
      <c r="D109">
        <f t="shared" si="28"/>
        <v>54.795535810790419</v>
      </c>
      <c r="E109">
        <f t="shared" si="34"/>
        <v>0.54795535810790419</v>
      </c>
      <c r="F109">
        <f t="shared" si="35"/>
        <v>9.9983351650535443E-2</v>
      </c>
      <c r="G109">
        <f t="shared" si="36"/>
        <v>3.4783853622965243E-9</v>
      </c>
      <c r="H109">
        <f t="shared" si="37"/>
        <v>1.4766040198331473E-10</v>
      </c>
      <c r="K109">
        <f t="shared" si="32"/>
        <v>3.9795663425030181E-14</v>
      </c>
      <c r="L109">
        <f t="shared" si="33"/>
        <v>9.374527719093289E-13</v>
      </c>
      <c r="M109">
        <f t="shared" si="29"/>
        <v>1.6373941805350293E-13</v>
      </c>
      <c r="N109">
        <f t="shared" si="29"/>
        <v>8.9736831157136483E-13</v>
      </c>
      <c r="O109">
        <f t="shared" si="30"/>
        <v>948204267415176.38</v>
      </c>
      <c r="P109">
        <f>O109/Sheet1!$G$10</f>
        <v>3.7928170696607056E-3</v>
      </c>
    </row>
    <row r="110" spans="1:16" x14ac:dyDescent="0.25">
      <c r="A110">
        <f t="shared" si="31"/>
        <v>63095734448.019768</v>
      </c>
      <c r="B110">
        <f t="shared" si="26"/>
        <v>68.736053598505833</v>
      </c>
      <c r="C110">
        <f t="shared" si="27"/>
        <v>0.99989416634413608</v>
      </c>
      <c r="D110">
        <f t="shared" si="28"/>
        <v>68.728779010663843</v>
      </c>
      <c r="E110">
        <f t="shared" si="34"/>
        <v>0.68728779010663843</v>
      </c>
      <c r="F110">
        <f t="shared" si="35"/>
        <v>9.9989416634413616E-2</v>
      </c>
      <c r="G110">
        <f t="shared" si="36"/>
        <v>4.9855881259885195E-9</v>
      </c>
      <c r="H110">
        <f t="shared" si="37"/>
        <v>1.4767810084064948E-10</v>
      </c>
      <c r="K110">
        <f t="shared" si="32"/>
        <v>2.7764959648177506E-14</v>
      </c>
      <c r="L110">
        <f t="shared" si="33"/>
        <v>9.3734042049924401E-13</v>
      </c>
      <c r="M110">
        <f t="shared" si="29"/>
        <v>1.3054486453479105E-13</v>
      </c>
      <c r="N110">
        <f t="shared" si="29"/>
        <v>8.9731388056730807E-13</v>
      </c>
      <c r="O110">
        <f t="shared" si="30"/>
        <v>1491903933554880.8</v>
      </c>
      <c r="P110">
        <f>O110/Sheet1!$G$10</f>
        <v>5.9676157342195228E-3</v>
      </c>
    </row>
    <row r="111" spans="1:16" x14ac:dyDescent="0.25">
      <c r="A111">
        <f t="shared" si="31"/>
        <v>79432823472.428711</v>
      </c>
      <c r="B111">
        <f t="shared" si="26"/>
        <v>86.27463916981074</v>
      </c>
      <c r="C111">
        <f t="shared" si="27"/>
        <v>0.99993282335832445</v>
      </c>
      <c r="D111">
        <f t="shared" si="28"/>
        <v>86.268843529289541</v>
      </c>
      <c r="E111">
        <f t="shared" si="34"/>
        <v>0.86268843529289541</v>
      </c>
      <c r="F111">
        <f t="shared" si="35"/>
        <v>9.9993282335832448E-2</v>
      </c>
      <c r="G111">
        <f t="shared" si="36"/>
        <v>7.0150174182519379E-9</v>
      </c>
      <c r="H111">
        <f t="shared" si="37"/>
        <v>1.4768938227769816E-10</v>
      </c>
      <c r="K111">
        <f t="shared" si="32"/>
        <v>1.973261716789835E-14</v>
      </c>
      <c r="L111">
        <f t="shared" si="33"/>
        <v>9.3726882058607522E-13</v>
      </c>
      <c r="M111">
        <f t="shared" si="29"/>
        <v>1.0400265934412941E-13</v>
      </c>
      <c r="N111">
        <f t="shared" si="29"/>
        <v>8.9727919076155097E-13</v>
      </c>
      <c r="O111">
        <f t="shared" si="30"/>
        <v>2350740715902313.5</v>
      </c>
      <c r="P111">
        <f>O111/Sheet1!$G$10</f>
        <v>9.4029628636092544E-3</v>
      </c>
    </row>
    <row r="112" spans="1:16" x14ac:dyDescent="0.25">
      <c r="A112">
        <f t="shared" si="31"/>
        <v>100000000000.00072</v>
      </c>
      <c r="B112">
        <f t="shared" si="26"/>
        <v>108.35441023245303</v>
      </c>
      <c r="C112">
        <f t="shared" si="27"/>
        <v>0.99995741211555556</v>
      </c>
      <c r="D112">
        <f t="shared" si="28"/>
        <v>108.349795647351</v>
      </c>
      <c r="E112">
        <f t="shared" si="34"/>
        <v>1.0834979564735101</v>
      </c>
      <c r="F112">
        <f t="shared" si="35"/>
        <v>9.9995741211555564E-2</v>
      </c>
      <c r="G112">
        <f t="shared" si="36"/>
        <v>9.6959347501249253E-9</v>
      </c>
      <c r="H112">
        <f t="shared" si="37"/>
        <v>1.4769655833300907E-10</v>
      </c>
      <c r="K112">
        <f t="shared" si="32"/>
        <v>1.4276566077212995E-14</v>
      </c>
      <c r="L112">
        <f t="shared" si="33"/>
        <v>9.3722328199686492E-13</v>
      </c>
      <c r="M112">
        <f t="shared" si="29"/>
        <v>8.2807624065953266E-14</v>
      </c>
      <c r="N112">
        <f t="shared" si="29"/>
        <v>8.9725712684170502E-13</v>
      </c>
      <c r="O112">
        <f t="shared" si="30"/>
        <v>3708293259057458</v>
      </c>
      <c r="P112">
        <f>O112/Sheet1!$G$10</f>
        <v>1.4833173036229831E-2</v>
      </c>
    </row>
    <row r="113" spans="1:16" x14ac:dyDescent="0.25">
      <c r="A113">
        <f t="shared" si="31"/>
        <v>125892541179.41763</v>
      </c>
      <c r="B113">
        <f t="shared" si="26"/>
        <v>136.15119510981089</v>
      </c>
      <c r="C113">
        <f t="shared" si="27"/>
        <v>0.99997302677060729</v>
      </c>
      <c r="D113">
        <f t="shared" si="28"/>
        <v>136.14752267239311</v>
      </c>
      <c r="E113">
        <f t="shared" si="34"/>
        <v>1.3614752267239312</v>
      </c>
      <c r="F113">
        <f t="shared" si="35"/>
        <v>9.9997302677060737E-2</v>
      </c>
      <c r="G113">
        <f t="shared" si="36"/>
        <v>1.3185108460578743E-8</v>
      </c>
      <c r="H113">
        <f t="shared" si="37"/>
        <v>1.4770111544716197E-10</v>
      </c>
      <c r="K113">
        <f t="shared" si="32"/>
        <v>1.0498560065271408E-14</v>
      </c>
      <c r="L113">
        <f t="shared" si="33"/>
        <v>9.3719436526546518E-13</v>
      </c>
      <c r="M113">
        <f t="shared" si="29"/>
        <v>6.5900495062096412E-14</v>
      </c>
      <c r="N113">
        <f t="shared" si="29"/>
        <v>8.9724311610326186E-13</v>
      </c>
      <c r="O113">
        <f t="shared" si="30"/>
        <v>5855321756936812</v>
      </c>
      <c r="P113">
        <f>O113/Sheet1!$G$10</f>
        <v>2.3421287027747248E-2</v>
      </c>
    </row>
    <row r="114" spans="1:16" x14ac:dyDescent="0.25">
      <c r="A114">
        <f t="shared" si="31"/>
        <v>158489319246.11252</v>
      </c>
      <c r="B114">
        <f t="shared" si="26"/>
        <v>171.14527395809253</v>
      </c>
      <c r="C114">
        <f t="shared" si="27"/>
        <v>0.9999829295924737</v>
      </c>
      <c r="D114">
        <f t="shared" si="28"/>
        <v>171.14235243851988</v>
      </c>
      <c r="E114">
        <f t="shared" si="34"/>
        <v>1.7114235243851987</v>
      </c>
      <c r="F114">
        <f t="shared" si="35"/>
        <v>9.9998292959247378E-2</v>
      </c>
      <c r="G114">
        <f t="shared" si="36"/>
        <v>1.7676918417073227E-8</v>
      </c>
      <c r="H114">
        <f t="shared" si="37"/>
        <v>1.4770400560630671E-10</v>
      </c>
      <c r="K114">
        <f t="shared" si="32"/>
        <v>7.830813599660386E-15</v>
      </c>
      <c r="L114">
        <f t="shared" si="33"/>
        <v>9.3717602696208572E-13</v>
      </c>
      <c r="M114">
        <f t="shared" si="29"/>
        <v>5.2425299861481198E-14</v>
      </c>
      <c r="N114">
        <f t="shared" si="29"/>
        <v>8.9723423071283497E-13</v>
      </c>
      <c r="O114">
        <f t="shared" si="30"/>
        <v>9252407904146532</v>
      </c>
      <c r="P114">
        <f>O114/Sheet1!$G$10</f>
        <v>3.7009631616586131E-2</v>
      </c>
    </row>
    <row r="115" spans="1:16" x14ac:dyDescent="0.25">
      <c r="A115">
        <f t="shared" si="31"/>
        <v>199526231496.88943</v>
      </c>
      <c r="B115">
        <f t="shared" si="26"/>
        <v>215.20020908252306</v>
      </c>
      <c r="C115">
        <f t="shared" si="27"/>
        <v>0.99998920340101216</v>
      </c>
      <c r="D115">
        <f t="shared" si="28"/>
        <v>215.19788565216351</v>
      </c>
      <c r="E115">
        <f t="shared" si="34"/>
        <v>2.1519788565216351</v>
      </c>
      <c r="F115">
        <f t="shared" si="35"/>
        <v>9.9998920340101216E-2</v>
      </c>
      <c r="G115">
        <f t="shared" si="36"/>
        <v>2.3415526852053256E-8</v>
      </c>
      <c r="H115">
        <f t="shared" si="37"/>
        <v>1.4770583664447187E-10</v>
      </c>
      <c r="K115">
        <f t="shared" si="32"/>
        <v>5.9116608400534881E-15</v>
      </c>
      <c r="L115">
        <f t="shared" si="33"/>
        <v>9.3716440924194796E-13</v>
      </c>
      <c r="M115">
        <f t="shared" si="29"/>
        <v>4.1692738376114708E-14</v>
      </c>
      <c r="N115">
        <f t="shared" si="29"/>
        <v>8.9722860157628182E-13</v>
      </c>
      <c r="O115">
        <f t="shared" si="30"/>
        <v>1.4629219633140776E+16</v>
      </c>
      <c r="P115">
        <f>O115/Sheet1!$G$10</f>
        <v>5.8516878532563106E-2</v>
      </c>
    </row>
    <row r="116" spans="1:16" x14ac:dyDescent="0.25">
      <c r="A116">
        <f t="shared" si="31"/>
        <v>251188643150.95987</v>
      </c>
      <c r="B116">
        <f t="shared" si="26"/>
        <v>270.66208642561207</v>
      </c>
      <c r="C116">
        <f t="shared" si="27"/>
        <v>0.99999317478029703</v>
      </c>
      <c r="D116">
        <f t="shared" si="28"/>
        <v>270.66023909740693</v>
      </c>
      <c r="E116">
        <f t="shared" si="34"/>
        <v>2.7066023909740693</v>
      </c>
      <c r="F116">
        <f t="shared" si="35"/>
        <v>9.9999317478029703E-2</v>
      </c>
      <c r="G116">
        <f t="shared" si="36"/>
        <v>3.0709293778179324E-8</v>
      </c>
      <c r="H116">
        <f t="shared" si="37"/>
        <v>1.4770699571435349E-10</v>
      </c>
      <c r="K116">
        <f t="shared" si="32"/>
        <v>4.507581780954619E-15</v>
      </c>
      <c r="L116">
        <f t="shared" si="33"/>
        <v>9.3715705522979967E-13</v>
      </c>
      <c r="M116">
        <f t="shared" si="29"/>
        <v>3.3149269266549835E-14</v>
      </c>
      <c r="N116">
        <f t="shared" si="29"/>
        <v>8.972250383168797E-13</v>
      </c>
      <c r="O116">
        <f t="shared" si="30"/>
        <v>2.3141818885770888E+16</v>
      </c>
      <c r="P116">
        <f>O116/Sheet1!$G$10</f>
        <v>9.2567275543083555E-2</v>
      </c>
    </row>
    <row r="117" spans="1:16" x14ac:dyDescent="0.25">
      <c r="A117">
        <f t="shared" si="31"/>
        <v>316227766016.84027</v>
      </c>
      <c r="B117">
        <f t="shared" si="26"/>
        <v>340.48445319863794</v>
      </c>
      <c r="C117">
        <f t="shared" si="27"/>
        <v>0.99999568703068853</v>
      </c>
      <c r="D117">
        <f t="shared" si="28"/>
        <v>340.48298469964027</v>
      </c>
      <c r="E117">
        <f t="shared" si="34"/>
        <v>3.4048298469964027</v>
      </c>
      <c r="F117">
        <f t="shared" si="35"/>
        <v>9.9999568703068864E-2</v>
      </c>
      <c r="G117">
        <f t="shared" si="36"/>
        <v>3.9948135609067347E-8</v>
      </c>
      <c r="H117">
        <f t="shared" si="37"/>
        <v>1.4770772893134111E-10</v>
      </c>
      <c r="K117">
        <f t="shared" si="32"/>
        <v>3.4651092229967502E-15</v>
      </c>
      <c r="L117">
        <f t="shared" si="33"/>
        <v>9.3715240320869062E-13</v>
      </c>
      <c r="M117">
        <f t="shared" si="29"/>
        <v>2.6351358360840233E-14</v>
      </c>
      <c r="N117">
        <f t="shared" si="29"/>
        <v>8.972227842532042E-13</v>
      </c>
      <c r="O117">
        <f t="shared" si="30"/>
        <v>3.6621957191120728E+16</v>
      </c>
      <c r="P117">
        <f>O117/Sheet1!$G$10</f>
        <v>0.14648782876448291</v>
      </c>
    </row>
    <row r="118" spans="1:16" x14ac:dyDescent="0.25">
      <c r="A118">
        <f t="shared" si="31"/>
        <v>398107170553.50024</v>
      </c>
      <c r="B118">
        <f t="shared" si="26"/>
        <v>428.385605040813</v>
      </c>
      <c r="C118">
        <f t="shared" si="27"/>
        <v>0.99999727541188277</v>
      </c>
      <c r="D118">
        <f t="shared" si="28"/>
        <v>428.38443786648389</v>
      </c>
      <c r="E118">
        <f t="shared" si="34"/>
        <v>4.2838443786648392</v>
      </c>
      <c r="F118">
        <f t="shared" si="35"/>
        <v>9.9999727541188285E-2</v>
      </c>
      <c r="G118">
        <f t="shared" si="36"/>
        <v>5.1624854709975268E-8</v>
      </c>
      <c r="H118">
        <f t="shared" si="37"/>
        <v>1.4770819251186266E-10</v>
      </c>
      <c r="K118">
        <f t="shared" si="32"/>
        <v>2.681356759610539E-15</v>
      </c>
      <c r="L118">
        <f t="shared" si="33"/>
        <v>9.371494619662823E-13</v>
      </c>
      <c r="M118">
        <f t="shared" si="29"/>
        <v>2.0944246224894604E-14</v>
      </c>
      <c r="N118">
        <f t="shared" si="29"/>
        <v>8.9722135911752374E-13</v>
      </c>
      <c r="O118">
        <f t="shared" si="30"/>
        <v>5.7972156799142944E+16</v>
      </c>
      <c r="P118">
        <f>O118/Sheet1!$G$10</f>
        <v>0.23188862719657177</v>
      </c>
    </row>
    <row r="119" spans="1:16" x14ac:dyDescent="0.25">
      <c r="A119">
        <f t="shared" si="31"/>
        <v>501187233627.27606</v>
      </c>
      <c r="B119">
        <f t="shared" si="26"/>
        <v>539.04659882090482</v>
      </c>
      <c r="C119">
        <f t="shared" si="27"/>
        <v>0.99999827925008133</v>
      </c>
      <c r="D119">
        <f t="shared" si="28"/>
        <v>539.04567125651374</v>
      </c>
      <c r="E119">
        <f t="shared" si="34"/>
        <v>5.3904567125651379</v>
      </c>
      <c r="F119">
        <f t="shared" si="35"/>
        <v>9.9999827925008139E-2</v>
      </c>
      <c r="G119">
        <f t="shared" si="36"/>
        <v>6.636170388907968E-8</v>
      </c>
      <c r="H119">
        <f t="shared" si="37"/>
        <v>1.4770848548965238E-10</v>
      </c>
      <c r="K119">
        <f t="shared" si="32"/>
        <v>2.0859116783962352E-15</v>
      </c>
      <c r="L119">
        <f t="shared" si="33"/>
        <v>9.3714760314295829E-13</v>
      </c>
      <c r="M119">
        <f t="shared" si="29"/>
        <v>1.6644580643184756E-14</v>
      </c>
      <c r="N119">
        <f t="shared" si="29"/>
        <v>8.9722045845090107E-13</v>
      </c>
      <c r="O119">
        <f t="shared" si="30"/>
        <v>9.179183968684344E+16</v>
      </c>
      <c r="P119">
        <f>O119/Sheet1!$G$10</f>
        <v>0.36716735874737377</v>
      </c>
    </row>
    <row r="120" spans="1:16" x14ac:dyDescent="0.25">
      <c r="A120">
        <f t="shared" si="31"/>
        <v>630957344480.198</v>
      </c>
      <c r="B120">
        <f t="shared" si="26"/>
        <v>678.36053598505862</v>
      </c>
      <c r="C120">
        <f t="shared" si="27"/>
        <v>0.99999891345156411</v>
      </c>
      <c r="D120">
        <f t="shared" si="28"/>
        <v>678.35979891347927</v>
      </c>
      <c r="E120">
        <f t="shared" si="34"/>
        <v>6.7835979891347931</v>
      </c>
      <c r="F120">
        <f t="shared" si="35"/>
        <v>9.9999891345156411E-2</v>
      </c>
      <c r="G120">
        <f t="shared" si="36"/>
        <v>8.4943699360962259E-8</v>
      </c>
      <c r="H120">
        <f t="shared" si="37"/>
        <v>1.477086705863082E-10</v>
      </c>
      <c r="K120">
        <f t="shared" si="32"/>
        <v>1.6296047167933946E-15</v>
      </c>
      <c r="L120">
        <f t="shared" si="33"/>
        <v>9.3714642878476616E-13</v>
      </c>
      <c r="M120">
        <f t="shared" si="29"/>
        <v>1.3226298433308326E-14</v>
      </c>
      <c r="N120">
        <f t="shared" si="29"/>
        <v>8.9721988943173777E-13</v>
      </c>
      <c r="O120">
        <f t="shared" si="30"/>
        <v>1.4536963437736416E+17</v>
      </c>
      <c r="P120">
        <f>O120/Sheet1!$G$10</f>
        <v>0.58147853750945666</v>
      </c>
    </row>
    <row r="121" spans="1:16" x14ac:dyDescent="0.25">
      <c r="A121">
        <f t="shared" si="31"/>
        <v>794328234724.28748</v>
      </c>
      <c r="B121">
        <f t="shared" si="26"/>
        <v>853.74639169810791</v>
      </c>
      <c r="C121">
        <f t="shared" si="27"/>
        <v>0.99999931401851982</v>
      </c>
      <c r="D121">
        <f t="shared" si="28"/>
        <v>853.74580604389439</v>
      </c>
      <c r="E121">
        <f t="shared" si="34"/>
        <v>8.5374580604389436</v>
      </c>
      <c r="F121">
        <f t="shared" si="35"/>
        <v>9.9999931401851982E-2</v>
      </c>
      <c r="G121">
        <f t="shared" si="36"/>
        <v>1.0836051985196408E-7</v>
      </c>
      <c r="H121">
        <f t="shared" si="37"/>
        <v>1.4770878749495989E-10</v>
      </c>
      <c r="K121">
        <f t="shared" si="32"/>
        <v>1.2774454508857282E-15</v>
      </c>
      <c r="L121">
        <f t="shared" si="33"/>
        <v>9.3714568705147266E-13</v>
      </c>
      <c r="M121">
        <f t="shared" si="29"/>
        <v>1.0509204358103058E-14</v>
      </c>
      <c r="N121">
        <f t="shared" si="29"/>
        <v>8.9721953003485151E-13</v>
      </c>
      <c r="O121">
        <f t="shared" si="30"/>
        <v>2.3025602492283946E+17</v>
      </c>
      <c r="P121">
        <f>O121/Sheet1!$G$10</f>
        <v>0.92102409969135779</v>
      </c>
    </row>
    <row r="122" spans="1:16" x14ac:dyDescent="0.25">
      <c r="A122">
        <f>A121*(10^0.1)</f>
        <v>1000000000000.0076</v>
      </c>
      <c r="B122">
        <f t="shared" si="26"/>
        <v>1074.5441023245307</v>
      </c>
      <c r="C122">
        <f t="shared" si="27"/>
        <v>0.99999956696638692</v>
      </c>
      <c r="D122">
        <f t="shared" si="28"/>
        <v>1074.5436370108157</v>
      </c>
      <c r="E122">
        <f t="shared" si="34"/>
        <v>10.745436370108157</v>
      </c>
      <c r="F122">
        <f t="shared" si="35"/>
        <v>9.9999956696638692E-2</v>
      </c>
      <c r="G122">
        <f t="shared" si="36"/>
        <v>1.3785926041699028E-7</v>
      </c>
      <c r="H122">
        <f t="shared" si="37"/>
        <v>1.4770886131982887E-10</v>
      </c>
      <c r="K122">
        <f t="shared" si="32"/>
        <v>1.0041012313703388E-15</v>
      </c>
      <c r="L122">
        <f t="shared" si="33"/>
        <v>9.3714521866618452E-13</v>
      </c>
      <c r="M122">
        <f t="shared" si="29"/>
        <v>8.3497671351418503E-15</v>
      </c>
      <c r="N122">
        <f t="shared" si="29"/>
        <v>8.9721930308498674E-13</v>
      </c>
      <c r="O122">
        <f t="shared" si="30"/>
        <v>2.5430265502208982E+17</v>
      </c>
      <c r="P122">
        <f>O122/Sheet1!$G$10</f>
        <v>1.0172106200883593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A7034-AB4A-4E2B-91EC-02966F5D8271}">
  <dimension ref="A1:U122"/>
  <sheetViews>
    <sheetView tabSelected="1" topLeftCell="H104" workbookViewId="0">
      <selection activeCell="U14" sqref="U14"/>
    </sheetView>
  </sheetViews>
  <sheetFormatPr defaultRowHeight="15" x14ac:dyDescent="0.25"/>
  <cols>
    <col min="1" max="16" width="10.7109375" customWidth="1"/>
    <col min="18" max="18" width="8.7109375" customWidth="1"/>
    <col min="20" max="21" width="8.85546875" customWidth="1"/>
  </cols>
  <sheetData>
    <row r="1" spans="1:21" x14ac:dyDescent="0.25">
      <c r="A1" t="s">
        <v>78</v>
      </c>
      <c r="B1" t="s">
        <v>64</v>
      </c>
      <c r="C1" t="s">
        <v>66</v>
      </c>
      <c r="D1" t="s">
        <v>67</v>
      </c>
      <c r="E1" t="s">
        <v>68</v>
      </c>
      <c r="F1" t="s">
        <v>69</v>
      </c>
      <c r="G1" t="s">
        <v>71</v>
      </c>
      <c r="H1" t="s">
        <v>72</v>
      </c>
      <c r="I1" t="s">
        <v>73</v>
      </c>
      <c r="J1" t="s">
        <v>74</v>
      </c>
      <c r="K1" t="s">
        <v>80</v>
      </c>
      <c r="L1" t="s">
        <v>81</v>
      </c>
      <c r="M1" t="s">
        <v>76</v>
      </c>
      <c r="N1" t="s">
        <v>77</v>
      </c>
      <c r="O1" t="s">
        <v>79</v>
      </c>
      <c r="P1" t="s">
        <v>82</v>
      </c>
      <c r="Q1" t="s">
        <v>7</v>
      </c>
      <c r="R1">
        <v>299792458</v>
      </c>
      <c r="S1" t="s">
        <v>6</v>
      </c>
    </row>
    <row r="2" spans="1:21" x14ac:dyDescent="0.25">
      <c r="A2">
        <v>1</v>
      </c>
      <c r="B2">
        <f>1+$R$3*A2/($R$5*$R$1^2)</f>
        <v>1.0000000010735441</v>
      </c>
      <c r="C2">
        <f>SQRT(1-B2^-2)</f>
        <v>4.6336684008923325E-5</v>
      </c>
      <c r="D2">
        <f>B2*C2</f>
        <v>4.6336684058667802E-5</v>
      </c>
      <c r="E2">
        <f t="shared" ref="E2:E65" si="0">D2*$R$13</f>
        <v>9.2673368117335604E-7</v>
      </c>
      <c r="F2">
        <f t="shared" ref="F2:F65" si="1">C2*$R$12</f>
        <v>9.267336801784665E-7</v>
      </c>
      <c r="G2">
        <f t="shared" ref="G2:H33" si="2">$R$8*$R$1^2*(SQRT((SQRT(5)*E2)^2+1)-1)</f>
        <v>1.2842904224006933E-20</v>
      </c>
      <c r="H2">
        <f t="shared" si="2"/>
        <v>1.2842904224006933E-20</v>
      </c>
      <c r="I2">
        <f t="shared" ref="I2:J33" si="3">1/(4*PI()*$R$6)*$R$15*$R$9^2/G2</f>
        <v>1.796383054877238E-5</v>
      </c>
      <c r="J2">
        <f t="shared" si="3"/>
        <v>1.796383054877238E-5</v>
      </c>
      <c r="M2">
        <f>SQRT(5)*$R$16/E2</f>
        <v>1.8647807074756131E-8</v>
      </c>
      <c r="N2">
        <f>SQRT(5)*$R$17/F2</f>
        <v>7.459122837910147E-8</v>
      </c>
      <c r="O2">
        <f>$R$15*$R$8/((4/3)*PI()*MAX($I2,$K2,$M2,$R$19)^2*MAX($J2,$L2,$N2,$R$19))</f>
        <v>2.7407516223420575E-9</v>
      </c>
      <c r="P2">
        <f>O2/Sheet1!$G$10</f>
        <v>1.096300648936823E-26</v>
      </c>
      <c r="Q2" t="s">
        <v>8</v>
      </c>
      <c r="R2">
        <f>6.62607015E-34/(2*PI())</f>
        <v>1.0545718176461565E-34</v>
      </c>
      <c r="S2" t="s">
        <v>9</v>
      </c>
    </row>
    <row r="3" spans="1:21" x14ac:dyDescent="0.25">
      <c r="A3">
        <f>A2*(10^0.1)</f>
        <v>1.2589254117941673</v>
      </c>
      <c r="B3">
        <f t="shared" ref="B3:B66" si="4">1+$R$3*A3/($R$5*$R$1^2)</f>
        <v>1.000000001351512</v>
      </c>
      <c r="C3">
        <f t="shared" ref="C3:C66" si="5">SQRT(1-B3^-2)</f>
        <v>5.1990614795642403E-5</v>
      </c>
      <c r="D3">
        <f t="shared" ref="D3:D66" si="6">B3*C3</f>
        <v>5.1990614865908346E-5</v>
      </c>
      <c r="E3">
        <f t="shared" si="0"/>
        <v>1.039812297318167E-6</v>
      </c>
      <c r="F3">
        <f t="shared" si="1"/>
        <v>1.039812295912848E-6</v>
      </c>
      <c r="G3">
        <f t="shared" si="2"/>
        <v>1.6168512515311312E-20</v>
      </c>
      <c r="H3">
        <f t="shared" si="2"/>
        <v>1.6168512515311312E-20</v>
      </c>
      <c r="I3">
        <f t="shared" si="3"/>
        <v>1.426895362301864E-5</v>
      </c>
      <c r="J3">
        <f t="shared" si="3"/>
        <v>1.426895362301864E-5</v>
      </c>
      <c r="M3">
        <f t="shared" ref="M3:M66" si="7">SQRT(5)*$R$16/E3</f>
        <v>1.6619875472497328E-8</v>
      </c>
      <c r="N3">
        <f t="shared" ref="N3:N66" si="8">SQRT(5)*$R$17/F3</f>
        <v>6.6479501979837139E-8</v>
      </c>
      <c r="O3">
        <f t="shared" ref="O3:O66" si="9">$R$15*$R$8/((4/3)*PI()*MAX($I3,$K3,$M3,$R$19)^2*MAX($J3,$L3,$N3,$R$19))</f>
        <v>5.4687761855410366E-9</v>
      </c>
      <c r="P3">
        <f>O3/Sheet1!$G$10</f>
        <v>2.1875104742164145E-26</v>
      </c>
      <c r="Q3" t="s">
        <v>10</v>
      </c>
      <c r="R3">
        <v>1.6021766339999999E-19</v>
      </c>
      <c r="S3" t="s">
        <v>11</v>
      </c>
    </row>
    <row r="4" spans="1:21" x14ac:dyDescent="0.25">
      <c r="A4">
        <f t="shared" ref="A4:A67" si="10">A3*(10^0.1)</f>
        <v>1.5848931924611136</v>
      </c>
      <c r="B4">
        <f t="shared" si="4"/>
        <v>1.0000000017014528</v>
      </c>
      <c r="C4">
        <f t="shared" si="5"/>
        <v>5.8334428195775611E-5</v>
      </c>
      <c r="D4">
        <f t="shared" si="6"/>
        <v>5.8334428295028885E-5</v>
      </c>
      <c r="E4">
        <f t="shared" si="0"/>
        <v>1.1666885659005778E-6</v>
      </c>
      <c r="F4">
        <f t="shared" si="1"/>
        <v>1.1666885639155123E-6</v>
      </c>
      <c r="G4">
        <f t="shared" si="2"/>
        <v>2.0354741482640149E-20</v>
      </c>
      <c r="H4">
        <f t="shared" si="2"/>
        <v>2.0354741482640149E-20</v>
      </c>
      <c r="I4">
        <f t="shared" si="3"/>
        <v>1.1334349563266927E-5</v>
      </c>
      <c r="J4">
        <f t="shared" si="3"/>
        <v>1.1334349563266927E-5</v>
      </c>
      <c r="M4">
        <f t="shared" si="7"/>
        <v>1.4812479869346718E-8</v>
      </c>
      <c r="N4">
        <f t="shared" si="8"/>
        <v>5.9249919578197794E-8</v>
      </c>
      <c r="O4">
        <f t="shared" si="9"/>
        <v>1.0911305644107767E-8</v>
      </c>
      <c r="P4">
        <f>O4/Sheet1!$G$10</f>
        <v>4.364522257643107E-26</v>
      </c>
      <c r="Q4" t="s">
        <v>12</v>
      </c>
      <c r="R4">
        <v>1.3806490000000001E-23</v>
      </c>
      <c r="S4" t="s">
        <v>13</v>
      </c>
    </row>
    <row r="5" spans="1:21" x14ac:dyDescent="0.25">
      <c r="A5">
        <f t="shared" si="10"/>
        <v>1.99526231496888</v>
      </c>
      <c r="B5">
        <f t="shared" si="4"/>
        <v>1.0000000021420021</v>
      </c>
      <c r="C5">
        <f t="shared" si="5"/>
        <v>6.5452305249279002E-5</v>
      </c>
      <c r="D5">
        <f t="shared" si="6"/>
        <v>6.5452305389477984E-5</v>
      </c>
      <c r="E5">
        <f t="shared" si="0"/>
        <v>1.3090461077895598E-6</v>
      </c>
      <c r="F5">
        <f t="shared" si="1"/>
        <v>1.30904610498558E-6</v>
      </c>
      <c r="G5">
        <f t="shared" si="2"/>
        <v>2.5624715004962746E-20</v>
      </c>
      <c r="H5">
        <f t="shared" si="2"/>
        <v>2.5624715004962746E-20</v>
      </c>
      <c r="I5">
        <f t="shared" si="3"/>
        <v>9.0033296054021403E-6</v>
      </c>
      <c r="J5">
        <f t="shared" si="3"/>
        <v>9.0033296054021403E-6</v>
      </c>
      <c r="M5">
        <f t="shared" si="7"/>
        <v>1.3201636514836539E-8</v>
      </c>
      <c r="N5">
        <f t="shared" si="8"/>
        <v>5.2806546172457879E-8</v>
      </c>
      <c r="O5">
        <f t="shared" si="9"/>
        <v>2.1769932384857371E-8</v>
      </c>
      <c r="P5">
        <f>O5/Sheet1!$G$10</f>
        <v>8.7079729539429481E-26</v>
      </c>
      <c r="Q5" t="s">
        <v>14</v>
      </c>
      <c r="R5">
        <v>1.6605390666E-27</v>
      </c>
      <c r="S5" t="s">
        <v>15</v>
      </c>
    </row>
    <row r="6" spans="1:21" x14ac:dyDescent="0.25">
      <c r="A6">
        <f t="shared" si="10"/>
        <v>2.5118864315095806</v>
      </c>
      <c r="B6">
        <f t="shared" si="4"/>
        <v>1.0000000026966209</v>
      </c>
      <c r="C6">
        <f t="shared" si="5"/>
        <v>7.3438694522120259E-5</v>
      </c>
      <c r="D6">
        <f t="shared" si="6"/>
        <v>7.3438694720156576E-5</v>
      </c>
      <c r="E6">
        <f t="shared" si="0"/>
        <v>1.4687738944031315E-6</v>
      </c>
      <c r="F6">
        <f t="shared" si="1"/>
        <v>1.4687738904424053E-6</v>
      </c>
      <c r="G6">
        <f t="shared" si="2"/>
        <v>3.2258666049317931E-20</v>
      </c>
      <c r="H6">
        <f t="shared" si="2"/>
        <v>3.2258666049317931E-20</v>
      </c>
      <c r="I6">
        <f t="shared" si="3"/>
        <v>7.1518070487310674E-6</v>
      </c>
      <c r="J6">
        <f t="shared" si="3"/>
        <v>7.1518070487310674E-6</v>
      </c>
      <c r="M6">
        <f t="shared" si="7"/>
        <v>1.1765970897257837E-8</v>
      </c>
      <c r="N6">
        <f t="shared" si="8"/>
        <v>4.7063883715944781E-8</v>
      </c>
      <c r="O6">
        <f t="shared" si="9"/>
        <v>4.3432933424111572E-8</v>
      </c>
      <c r="P6">
        <f>O6/Sheet1!$G$10</f>
        <v>1.7373173369644629E-25</v>
      </c>
      <c r="Q6" t="s">
        <v>32</v>
      </c>
      <c r="R6">
        <v>8.8541878128000006E-12</v>
      </c>
    </row>
    <row r="7" spans="1:21" x14ac:dyDescent="0.25">
      <c r="A7">
        <f t="shared" si="10"/>
        <v>3.16227766016838</v>
      </c>
      <c r="B7">
        <f t="shared" si="4"/>
        <v>1.0000000033948446</v>
      </c>
      <c r="C7">
        <f t="shared" si="5"/>
        <v>8.2399570722613681E-5</v>
      </c>
      <c r="D7">
        <f t="shared" si="6"/>
        <v>8.2399571002347423E-5</v>
      </c>
      <c r="E7">
        <f t="shared" si="0"/>
        <v>1.6479914200469484E-6</v>
      </c>
      <c r="F7">
        <f t="shared" si="1"/>
        <v>1.6479914144522736E-6</v>
      </c>
      <c r="G7">
        <f t="shared" si="2"/>
        <v>4.0611202209067629E-20</v>
      </c>
      <c r="H7">
        <f t="shared" si="2"/>
        <v>4.0611202209067629E-20</v>
      </c>
      <c r="I7">
        <f t="shared" si="3"/>
        <v>5.6808895744204627E-6</v>
      </c>
      <c r="J7">
        <f t="shared" si="3"/>
        <v>5.6808895744204627E-6</v>
      </c>
      <c r="M7">
        <f t="shared" si="7"/>
        <v>1.0486432566321844E-8</v>
      </c>
      <c r="N7">
        <f t="shared" si="8"/>
        <v>4.1945730407686596E-8</v>
      </c>
      <c r="O7">
        <f t="shared" si="9"/>
        <v>8.6659760923921767E-8</v>
      </c>
      <c r="P7">
        <f>O7/Sheet1!$G$10</f>
        <v>3.4663904369568705E-25</v>
      </c>
    </row>
    <row r="8" spans="1:21" x14ac:dyDescent="0.25">
      <c r="A8">
        <f t="shared" si="10"/>
        <v>3.9810717055349736</v>
      </c>
      <c r="B8">
        <f t="shared" si="4"/>
        <v>1.0000000042738562</v>
      </c>
      <c r="C8">
        <f t="shared" si="5"/>
        <v>9.2453838236762842E-5</v>
      </c>
      <c r="D8">
        <f t="shared" si="6"/>
        <v>9.2453838631897248E-5</v>
      </c>
      <c r="E8">
        <f t="shared" si="0"/>
        <v>1.849076772637945E-6</v>
      </c>
      <c r="F8">
        <f t="shared" si="1"/>
        <v>1.8490767647352568E-6</v>
      </c>
      <c r="G8">
        <f t="shared" si="2"/>
        <v>5.1127243123823253E-20</v>
      </c>
      <c r="H8">
        <f t="shared" si="2"/>
        <v>5.1127243123823253E-20</v>
      </c>
      <c r="I8">
        <f t="shared" si="3"/>
        <v>4.5124231454340432E-6</v>
      </c>
      <c r="J8">
        <f t="shared" si="3"/>
        <v>4.5124231454340432E-6</v>
      </c>
      <c r="M8">
        <f t="shared" si="7"/>
        <v>9.3460429290585673E-9</v>
      </c>
      <c r="N8">
        <f t="shared" si="8"/>
        <v>3.738417187600883E-8</v>
      </c>
      <c r="O8">
        <f t="shared" si="9"/>
        <v>1.7291675409514527E-7</v>
      </c>
      <c r="P8">
        <f>O8/Sheet1!$G$10</f>
        <v>6.9166701638058111E-25</v>
      </c>
      <c r="Q8" t="s">
        <v>39</v>
      </c>
      <c r="R8">
        <f>40.078*$R$5</f>
        <v>6.6551084711194809E-26</v>
      </c>
      <c r="S8" t="s">
        <v>15</v>
      </c>
    </row>
    <row r="9" spans="1:21" x14ac:dyDescent="0.25">
      <c r="A9">
        <f t="shared" si="10"/>
        <v>5.0118723362727247</v>
      </c>
      <c r="B9">
        <f t="shared" si="4"/>
        <v>1.0000000053804661</v>
      </c>
      <c r="C9">
        <f t="shared" si="5"/>
        <v>1.0373491232144145E-4</v>
      </c>
      <c r="D9">
        <f t="shared" si="6"/>
        <v>1.0373491287958363E-4</v>
      </c>
      <c r="E9">
        <f t="shared" si="0"/>
        <v>2.0746982575916726E-6</v>
      </c>
      <c r="F9">
        <f t="shared" si="1"/>
        <v>2.0746982464288291E-6</v>
      </c>
      <c r="G9">
        <f t="shared" si="2"/>
        <v>6.4364598491008066E-20</v>
      </c>
      <c r="H9">
        <f t="shared" si="2"/>
        <v>6.4364598491008066E-20</v>
      </c>
      <c r="I9">
        <f t="shared" si="3"/>
        <v>3.5843889442797369E-6</v>
      </c>
      <c r="J9">
        <f t="shared" si="3"/>
        <v>3.5843889442797369E-6</v>
      </c>
      <c r="M9">
        <f t="shared" si="7"/>
        <v>8.3296695473489594E-9</v>
      </c>
      <c r="N9">
        <f t="shared" si="8"/>
        <v>3.3318678368665841E-8</v>
      </c>
      <c r="O9">
        <f t="shared" si="9"/>
        <v>3.4500162587749617E-7</v>
      </c>
      <c r="P9">
        <f>O9/Sheet1!$G$10</f>
        <v>1.3800065035099846E-24</v>
      </c>
      <c r="Q9" t="s">
        <v>38</v>
      </c>
      <c r="R9">
        <f>1*$R$3</f>
        <v>1.6021766339999999E-19</v>
      </c>
      <c r="S9" t="s">
        <v>11</v>
      </c>
    </row>
    <row r="10" spans="1:21" x14ac:dyDescent="0.25">
      <c r="A10">
        <f t="shared" si="10"/>
        <v>6.3095734448019352</v>
      </c>
      <c r="B10">
        <f t="shared" si="4"/>
        <v>1.0000000067736055</v>
      </c>
      <c r="C10">
        <f t="shared" si="5"/>
        <v>1.1639248552454722E-4</v>
      </c>
      <c r="D10">
        <f t="shared" si="6"/>
        <v>1.16392486312944E-4</v>
      </c>
      <c r="E10">
        <f t="shared" si="0"/>
        <v>2.3278497262588801E-6</v>
      </c>
      <c r="F10">
        <f t="shared" si="1"/>
        <v>2.3278497104909446E-6</v>
      </c>
      <c r="G10">
        <f t="shared" si="2"/>
        <v>8.1029827260691519E-20</v>
      </c>
      <c r="H10">
        <f t="shared" si="2"/>
        <v>8.1029827260691519E-20</v>
      </c>
      <c r="I10">
        <f t="shared" si="3"/>
        <v>2.8471954468313732E-6</v>
      </c>
      <c r="J10">
        <f t="shared" si="3"/>
        <v>2.8471954468313732E-6</v>
      </c>
      <c r="M10">
        <f t="shared" si="7"/>
        <v>7.4238258171298384E-9</v>
      </c>
      <c r="N10">
        <f t="shared" si="8"/>
        <v>2.9695303469663612E-8</v>
      </c>
      <c r="O10">
        <f t="shared" si="9"/>
        <v>6.8835851284717038E-7</v>
      </c>
      <c r="P10">
        <f>O10/Sheet1!$G$10</f>
        <v>2.7534340513886816E-24</v>
      </c>
      <c r="Q10" t="s">
        <v>65</v>
      </c>
      <c r="R10">
        <f>20*$R$3</f>
        <v>3.2043532679999999E-18</v>
      </c>
      <c r="S10" t="s">
        <v>11</v>
      </c>
    </row>
    <row r="11" spans="1:21" x14ac:dyDescent="0.25">
      <c r="A11">
        <f t="shared" si="10"/>
        <v>7.9432823472428185</v>
      </c>
      <c r="B11">
        <f t="shared" si="4"/>
        <v>1.0000000085274638</v>
      </c>
      <c r="C11">
        <f t="shared" si="5"/>
        <v>1.3059451504278917E-4</v>
      </c>
      <c r="D11">
        <f t="shared" si="6"/>
        <v>1.3059451615642917E-4</v>
      </c>
      <c r="E11">
        <f t="shared" si="0"/>
        <v>2.6118903231285835E-6</v>
      </c>
      <c r="F11">
        <f t="shared" si="1"/>
        <v>2.6118903008557835E-6</v>
      </c>
      <c r="G11">
        <f t="shared" si="2"/>
        <v>1.0201011247544204E-19</v>
      </c>
      <c r="H11">
        <f t="shared" si="2"/>
        <v>1.0201011247544204E-19</v>
      </c>
      <c r="I11">
        <f t="shared" si="3"/>
        <v>2.261616516595002E-6</v>
      </c>
      <c r="J11">
        <f t="shared" si="3"/>
        <v>2.261616516595002E-6</v>
      </c>
      <c r="M11">
        <f t="shared" si="7"/>
        <v>6.6164917964468944E-9</v>
      </c>
      <c r="N11">
        <f t="shared" si="8"/>
        <v>2.6465967411475146E-8</v>
      </c>
      <c r="O11">
        <f t="shared" si="9"/>
        <v>1.3734397977391208E-6</v>
      </c>
      <c r="P11">
        <f>O11/Sheet1!$G$10</f>
        <v>5.493759190956483E-24</v>
      </c>
    </row>
    <row r="12" spans="1:21" x14ac:dyDescent="0.25">
      <c r="A12">
        <f t="shared" si="10"/>
        <v>10.000000000000005</v>
      </c>
      <c r="B12">
        <f t="shared" si="4"/>
        <v>1.000000010735441</v>
      </c>
      <c r="C12">
        <f t="shared" si="5"/>
        <v>1.4652945689930431E-4</v>
      </c>
      <c r="D12">
        <f t="shared" si="6"/>
        <v>1.4652945847236265E-4</v>
      </c>
      <c r="E12">
        <f t="shared" si="0"/>
        <v>2.9305891694472528E-6</v>
      </c>
      <c r="F12">
        <f t="shared" si="1"/>
        <v>2.9305891379860864E-6</v>
      </c>
      <c r="G12">
        <f t="shared" si="2"/>
        <v>1.2842372976676054E-19</v>
      </c>
      <c r="H12">
        <f t="shared" si="2"/>
        <v>1.2842372976676054E-19</v>
      </c>
      <c r="I12">
        <f t="shared" si="3"/>
        <v>1.7964573654197579E-6</v>
      </c>
      <c r="J12">
        <f t="shared" si="3"/>
        <v>1.7964573654197579E-6</v>
      </c>
      <c r="M12">
        <f t="shared" si="7"/>
        <v>5.8969544678481242E-9</v>
      </c>
      <c r="N12">
        <f t="shared" si="8"/>
        <v>2.3587818124618112E-8</v>
      </c>
      <c r="O12">
        <f t="shared" si="9"/>
        <v>2.7404115224554913E-6</v>
      </c>
      <c r="P12">
        <f>O12/Sheet1!$G$10</f>
        <v>1.0961646089821966E-23</v>
      </c>
      <c r="Q12" t="s">
        <v>70</v>
      </c>
      <c r="R12">
        <v>0.02</v>
      </c>
    </row>
    <row r="13" spans="1:21" x14ac:dyDescent="0.25">
      <c r="A13">
        <f t="shared" si="10"/>
        <v>12.58925411794168</v>
      </c>
      <c r="B13">
        <f t="shared" si="4"/>
        <v>1.0000000135151195</v>
      </c>
      <c r="C13">
        <f t="shared" si="5"/>
        <v>1.6440875396678113E-4</v>
      </c>
      <c r="D13">
        <f t="shared" si="6"/>
        <v>1.6440875618878507E-4</v>
      </c>
      <c r="E13">
        <f t="shared" si="0"/>
        <v>3.2881751237757015E-6</v>
      </c>
      <c r="F13">
        <f t="shared" si="1"/>
        <v>3.2881750793356224E-6</v>
      </c>
      <c r="G13">
        <f t="shared" si="2"/>
        <v>1.6167715644314993E-19</v>
      </c>
      <c r="H13">
        <f t="shared" si="2"/>
        <v>1.6167715644314993E-19</v>
      </c>
      <c r="I13">
        <f t="shared" si="3"/>
        <v>1.4269656908228507E-6</v>
      </c>
      <c r="J13">
        <f t="shared" si="3"/>
        <v>1.4269656908228507E-6</v>
      </c>
      <c r="M13">
        <f t="shared" si="7"/>
        <v>5.2556662117057426E-9</v>
      </c>
      <c r="N13">
        <f t="shared" si="8"/>
        <v>2.1022665130946789E-8</v>
      </c>
      <c r="O13">
        <f t="shared" si="9"/>
        <v>5.4679676335460616E-6</v>
      </c>
      <c r="P13">
        <f>O13/Sheet1!$G$10</f>
        <v>2.1871870534184246E-23</v>
      </c>
      <c r="Q13" t="s">
        <v>63</v>
      </c>
      <c r="R13">
        <v>0.02</v>
      </c>
    </row>
    <row r="14" spans="1:21" x14ac:dyDescent="0.25">
      <c r="A14">
        <f t="shared" si="10"/>
        <v>15.848931924611145</v>
      </c>
      <c r="B14">
        <f t="shared" si="4"/>
        <v>1.0000000170145273</v>
      </c>
      <c r="C14">
        <f t="shared" si="5"/>
        <v>1.8446965549112238E-4</v>
      </c>
      <c r="D14">
        <f t="shared" si="6"/>
        <v>1.8446965862978638E-4</v>
      </c>
      <c r="E14">
        <f t="shared" si="0"/>
        <v>3.6893931725957276E-6</v>
      </c>
      <c r="F14">
        <f t="shared" si="1"/>
        <v>3.6893931098224479E-6</v>
      </c>
      <c r="G14">
        <f t="shared" si="2"/>
        <v>2.0353811799811111E-19</v>
      </c>
      <c r="H14">
        <f t="shared" si="2"/>
        <v>2.0353811799811111E-19</v>
      </c>
      <c r="I14">
        <f t="shared" si="3"/>
        <v>1.1334867272198841E-6</v>
      </c>
      <c r="J14">
        <f t="shared" si="3"/>
        <v>1.1334867272198841E-6</v>
      </c>
      <c r="M14">
        <f t="shared" si="7"/>
        <v>4.684117438218331E-9</v>
      </c>
      <c r="N14">
        <f t="shared" si="8"/>
        <v>1.8736470071665493E-8</v>
      </c>
      <c r="O14">
        <f t="shared" si="9"/>
        <v>1.0909810622882016E-5</v>
      </c>
      <c r="P14">
        <f>O14/Sheet1!$G$10</f>
        <v>4.3639242491528065E-23</v>
      </c>
    </row>
    <row r="15" spans="1:21" x14ac:dyDescent="0.25">
      <c r="A15">
        <f t="shared" si="10"/>
        <v>19.952623149688812</v>
      </c>
      <c r="B15">
        <f t="shared" si="4"/>
        <v>1.0000000214200209</v>
      </c>
      <c r="C15">
        <f t="shared" si="5"/>
        <v>2.0697835706416168E-4</v>
      </c>
      <c r="D15">
        <f t="shared" si="6"/>
        <v>2.0697836149764242E-4</v>
      </c>
      <c r="E15">
        <f t="shared" si="0"/>
        <v>4.1395672299528483E-6</v>
      </c>
      <c r="F15">
        <f t="shared" si="1"/>
        <v>4.1395671412832337E-6</v>
      </c>
      <c r="G15">
        <f t="shared" si="2"/>
        <v>2.5623918133966426E-19</v>
      </c>
      <c r="H15">
        <f t="shared" si="2"/>
        <v>2.5623918133966426E-19</v>
      </c>
      <c r="I15">
        <f t="shared" si="3"/>
        <v>9.0036095974078657E-7</v>
      </c>
      <c r="J15">
        <f t="shared" si="3"/>
        <v>9.0036095974078657E-7</v>
      </c>
      <c r="M15">
        <f t="shared" si="7"/>
        <v>4.1747240559724275E-9</v>
      </c>
      <c r="N15">
        <f t="shared" si="8"/>
        <v>1.6698896581580411E-8</v>
      </c>
      <c r="O15">
        <f t="shared" si="9"/>
        <v>2.1767901460232463E-5</v>
      </c>
      <c r="P15">
        <f>O15/Sheet1!$G$10</f>
        <v>8.707160584092985E-23</v>
      </c>
      <c r="Q15" t="s">
        <v>20</v>
      </c>
      <c r="R15">
        <v>1000</v>
      </c>
      <c r="T15" t="s">
        <v>89</v>
      </c>
      <c r="U15">
        <v>4</v>
      </c>
    </row>
    <row r="16" spans="1:21" x14ac:dyDescent="0.25">
      <c r="A16">
        <f t="shared" si="10"/>
        <v>25.118864315095824</v>
      </c>
      <c r="B16">
        <f t="shared" si="4"/>
        <v>1.0000000269662086</v>
      </c>
      <c r="C16">
        <f t="shared" si="5"/>
        <v>2.3223353543022006E-4</v>
      </c>
      <c r="D16">
        <f t="shared" si="6"/>
        <v>2.3223354169267803E-4</v>
      </c>
      <c r="E16">
        <f t="shared" si="0"/>
        <v>4.6446708338535603E-6</v>
      </c>
      <c r="F16">
        <f t="shared" si="1"/>
        <v>4.644670708604401E-6</v>
      </c>
      <c r="G16">
        <f t="shared" si="2"/>
        <v>3.2258666049317933E-19</v>
      </c>
      <c r="H16">
        <f t="shared" si="2"/>
        <v>3.2258666049317933E-19</v>
      </c>
      <c r="I16">
        <f t="shared" si="3"/>
        <v>7.1518070487310678E-7</v>
      </c>
      <c r="J16">
        <f t="shared" si="3"/>
        <v>7.1518070487310678E-7</v>
      </c>
      <c r="M16">
        <f t="shared" si="7"/>
        <v>3.7207267241070035E-9</v>
      </c>
      <c r="N16">
        <f t="shared" si="8"/>
        <v>1.488290729776358E-8</v>
      </c>
      <c r="O16">
        <f t="shared" si="9"/>
        <v>4.3432933424111564E-5</v>
      </c>
      <c r="P16">
        <f>O16/Sheet1!$G$10</f>
        <v>1.7373173369644626E-22</v>
      </c>
      <c r="Q16" t="s">
        <v>75</v>
      </c>
      <c r="R16">
        <f>1.94747118317007E-13*($R$15/500)^(1/3)/20/($U$15^(1/3))</f>
        <v>7.7285445121048094E-15</v>
      </c>
      <c r="S16" t="s">
        <v>1</v>
      </c>
      <c r="T16" t="s">
        <v>87</v>
      </c>
    </row>
    <row r="17" spans="1:20" x14ac:dyDescent="0.25">
      <c r="A17">
        <f t="shared" si="10"/>
        <v>31.622776601683825</v>
      </c>
      <c r="B17">
        <f t="shared" si="4"/>
        <v>1.0000000339484454</v>
      </c>
      <c r="C17">
        <f t="shared" si="5"/>
        <v>2.6057031147780368E-4</v>
      </c>
      <c r="D17">
        <f t="shared" si="6"/>
        <v>2.6057032032376069E-4</v>
      </c>
      <c r="E17">
        <f t="shared" si="0"/>
        <v>5.2114064064752138E-6</v>
      </c>
      <c r="F17">
        <f t="shared" si="1"/>
        <v>5.211406229556074E-6</v>
      </c>
      <c r="G17">
        <f t="shared" si="2"/>
        <v>4.0611202209067629E-19</v>
      </c>
      <c r="H17">
        <f t="shared" si="2"/>
        <v>4.0611202209067629E-19</v>
      </c>
      <c r="I17">
        <f t="shared" si="3"/>
        <v>5.6808895744204625E-7</v>
      </c>
      <c r="J17">
        <f t="shared" si="3"/>
        <v>5.6808895744204625E-7</v>
      </c>
      <c r="M17">
        <f t="shared" si="7"/>
        <v>3.3161011727519155E-9</v>
      </c>
      <c r="N17">
        <f t="shared" si="8"/>
        <v>1.3264405141313574E-8</v>
      </c>
      <c r="O17">
        <f t="shared" si="9"/>
        <v>8.6659760923921757E-5</v>
      </c>
      <c r="P17">
        <f>O17/Sheet1!$G$10</f>
        <v>3.4663904369568702E-22</v>
      </c>
      <c r="R17">
        <f>1.94747118317007E-13*($R$15/500)^(1/3)/20*($U$15^(2/3))</f>
        <v>3.0914178048419225E-14</v>
      </c>
      <c r="S17" t="s">
        <v>1</v>
      </c>
      <c r="T17" t="s">
        <v>88</v>
      </c>
    </row>
    <row r="18" spans="1:20" x14ac:dyDescent="0.25">
      <c r="A18">
        <f t="shared" si="10"/>
        <v>39.81071705534977</v>
      </c>
      <c r="B18">
        <f t="shared" si="4"/>
        <v>1.0000000427385605</v>
      </c>
      <c r="C18">
        <f t="shared" si="5"/>
        <v>2.923646958607639E-4</v>
      </c>
      <c r="D18">
        <f t="shared" si="6"/>
        <v>2.9236470835601011E-4</v>
      </c>
      <c r="E18">
        <f t="shared" si="0"/>
        <v>5.847294167120202E-6</v>
      </c>
      <c r="F18">
        <f t="shared" si="1"/>
        <v>5.8472939172152783E-6</v>
      </c>
      <c r="G18">
        <f t="shared" si="2"/>
        <v>5.1126446252826934E-19</v>
      </c>
      <c r="H18">
        <f t="shared" si="2"/>
        <v>5.1126446252826934E-19</v>
      </c>
      <c r="I18">
        <f t="shared" si="3"/>
        <v>4.5124934773149239E-7</v>
      </c>
      <c r="J18">
        <f t="shared" si="3"/>
        <v>4.5124934773149239E-7</v>
      </c>
      <c r="M18">
        <f t="shared" si="7"/>
        <v>2.9554782780341085E-9</v>
      </c>
      <c r="N18">
        <f t="shared" si="8"/>
        <v>1.1821913617387976E-8</v>
      </c>
      <c r="O18">
        <f t="shared" si="9"/>
        <v>1.7290866896146282E-4</v>
      </c>
      <c r="P18">
        <f>O18/Sheet1!$G$10</f>
        <v>6.9163467584585129E-22</v>
      </c>
      <c r="Q18" t="s">
        <v>85</v>
      </c>
      <c r="R18" s="1">
        <f>R8/Sheet1!$G$10</f>
        <v>2.6620433884477924E-43</v>
      </c>
      <c r="S18" t="s">
        <v>86</v>
      </c>
    </row>
    <row r="19" spans="1:20" x14ac:dyDescent="0.25">
      <c r="A19">
        <f t="shared" si="10"/>
        <v>50.118723362727287</v>
      </c>
      <c r="B19">
        <f t="shared" si="4"/>
        <v>1.0000000538046598</v>
      </c>
      <c r="C19">
        <f t="shared" si="5"/>
        <v>3.2803858159902172E-4</v>
      </c>
      <c r="D19">
        <f t="shared" si="6"/>
        <v>3.28038599249026E-4</v>
      </c>
      <c r="E19">
        <f t="shared" si="0"/>
        <v>6.5607719849805202E-6</v>
      </c>
      <c r="F19">
        <f t="shared" si="1"/>
        <v>6.5607716319804348E-6</v>
      </c>
      <c r="G19">
        <f t="shared" si="2"/>
        <v>6.4364598491008059E-19</v>
      </c>
      <c r="H19">
        <f t="shared" si="2"/>
        <v>6.4364598491008059E-19</v>
      </c>
      <c r="I19">
        <f t="shared" si="3"/>
        <v>3.5843889442797376E-7</v>
      </c>
      <c r="J19">
        <f t="shared" si="3"/>
        <v>3.5843889442797376E-7</v>
      </c>
      <c r="M19">
        <f t="shared" si="7"/>
        <v>2.6340727792036829E-9</v>
      </c>
      <c r="N19">
        <f t="shared" si="8"/>
        <v>1.0536291683716286E-8</v>
      </c>
      <c r="O19">
        <f t="shared" si="9"/>
        <v>3.4500162587749599E-4</v>
      </c>
      <c r="P19">
        <f>O19/Sheet1!$G$10</f>
        <v>1.380006503509984E-21</v>
      </c>
      <c r="Q19" t="s">
        <v>84</v>
      </c>
      <c r="R19" s="1">
        <f>(R18/((4/3)*PI()))^(1/3)</f>
        <v>3.9906365276050218E-15</v>
      </c>
      <c r="S19" t="s">
        <v>1</v>
      </c>
    </row>
    <row r="20" spans="1:20" x14ac:dyDescent="0.25">
      <c r="A20">
        <f t="shared" si="10"/>
        <v>63.0957344480194</v>
      </c>
      <c r="B20">
        <f t="shared" si="4"/>
        <v>1.0000000677360537</v>
      </c>
      <c r="C20">
        <f t="shared" si="5"/>
        <v>3.6806533883831732E-4</v>
      </c>
      <c r="D20">
        <f t="shared" si="6"/>
        <v>3.6806536376961084E-4</v>
      </c>
      <c r="E20">
        <f t="shared" si="0"/>
        <v>7.3613072753922173E-6</v>
      </c>
      <c r="F20">
        <f t="shared" si="1"/>
        <v>7.3613067767663464E-6</v>
      </c>
      <c r="G20">
        <f t="shared" si="2"/>
        <v>8.1030092884356954E-19</v>
      </c>
      <c r="H20">
        <f t="shared" si="2"/>
        <v>8.1030092884356954E-19</v>
      </c>
      <c r="I20">
        <f t="shared" si="3"/>
        <v>2.8471861134779995E-7</v>
      </c>
      <c r="J20">
        <f t="shared" si="3"/>
        <v>2.8471861134779995E-7</v>
      </c>
      <c r="M20">
        <f t="shared" si="7"/>
        <v>2.3476198248059854E-9</v>
      </c>
      <c r="N20">
        <f t="shared" si="8"/>
        <v>9.3904799352979466E-9</v>
      </c>
      <c r="O20">
        <f t="shared" si="9"/>
        <v>6.8836528238809915E-4</v>
      </c>
      <c r="P20">
        <f>O20/Sheet1!$G$10</f>
        <v>2.7534611295523964E-21</v>
      </c>
    </row>
    <row r="21" spans="1:20" x14ac:dyDescent="0.25">
      <c r="A21">
        <f t="shared" si="10"/>
        <v>79.432823472428254</v>
      </c>
      <c r="B21">
        <f t="shared" si="4"/>
        <v>1.0000000852746391</v>
      </c>
      <c r="C21">
        <f t="shared" si="5"/>
        <v>4.1297609676006465E-4</v>
      </c>
      <c r="D21">
        <f t="shared" si="6"/>
        <v>4.1297613197645229E-4</v>
      </c>
      <c r="E21">
        <f t="shared" si="0"/>
        <v>8.2595226395290465E-6</v>
      </c>
      <c r="F21">
        <f t="shared" si="1"/>
        <v>8.2595219352012931E-6</v>
      </c>
      <c r="G21">
        <f t="shared" si="2"/>
        <v>1.0201090934643836E-18</v>
      </c>
      <c r="H21">
        <f t="shared" si="2"/>
        <v>1.0201090934643836E-18</v>
      </c>
      <c r="I21">
        <f t="shared" si="3"/>
        <v>2.2615988496942906E-7</v>
      </c>
      <c r="J21">
        <f t="shared" si="3"/>
        <v>2.2615988496942906E-7</v>
      </c>
      <c r="M21">
        <f t="shared" si="7"/>
        <v>2.0923183639562839E-9</v>
      </c>
      <c r="N21">
        <f t="shared" si="8"/>
        <v>8.3692741695119061E-9</v>
      </c>
      <c r="O21">
        <f t="shared" si="9"/>
        <v>1.3734719846330381E-3</v>
      </c>
      <c r="P21">
        <f>O21/Sheet1!$G$10</f>
        <v>5.4938879385321524E-21</v>
      </c>
    </row>
    <row r="22" spans="1:20" x14ac:dyDescent="0.25">
      <c r="A22">
        <f t="shared" si="10"/>
        <v>100.00000000000014</v>
      </c>
      <c r="B22">
        <f t="shared" si="4"/>
        <v>1.0000001073544103</v>
      </c>
      <c r="C22">
        <f t="shared" si="5"/>
        <v>4.6336679420599318E-4</v>
      </c>
      <c r="D22">
        <f t="shared" si="6"/>
        <v>4.6336684395046208E-4</v>
      </c>
      <c r="E22">
        <f t="shared" si="0"/>
        <v>9.2673368790092426E-6</v>
      </c>
      <c r="F22">
        <f t="shared" si="1"/>
        <v>9.267335884119864E-6</v>
      </c>
      <c r="G22">
        <f t="shared" si="2"/>
        <v>1.2842399539042598E-18</v>
      </c>
      <c r="H22">
        <f t="shared" si="2"/>
        <v>1.2842399539042598E-18</v>
      </c>
      <c r="I22">
        <f t="shared" si="3"/>
        <v>1.7964536497466177E-7</v>
      </c>
      <c r="J22">
        <f t="shared" si="3"/>
        <v>1.7964536497466177E-7</v>
      </c>
      <c r="M22">
        <f t="shared" si="7"/>
        <v>1.8647806939383482E-9</v>
      </c>
      <c r="N22">
        <f t="shared" si="8"/>
        <v>7.4591235765231175E-9</v>
      </c>
      <c r="O22">
        <f t="shared" si="9"/>
        <v>2.7404285267815685E-3</v>
      </c>
      <c r="P22">
        <f>O22/Sheet1!$G$10</f>
        <v>1.0961714107126274E-20</v>
      </c>
    </row>
    <row r="23" spans="1:20" x14ac:dyDescent="0.25">
      <c r="A23">
        <f t="shared" si="10"/>
        <v>125.89254117941691</v>
      </c>
      <c r="B23">
        <f t="shared" si="4"/>
        <v>1.0000001351511951</v>
      </c>
      <c r="C23">
        <f t="shared" si="5"/>
        <v>5.1990608325290033E-4</v>
      </c>
      <c r="D23">
        <f t="shared" si="6"/>
        <v>5.1990615351882883E-4</v>
      </c>
      <c r="E23">
        <f t="shared" si="0"/>
        <v>1.0398123070376577E-5</v>
      </c>
      <c r="F23">
        <f t="shared" si="1"/>
        <v>1.0398121665058007E-5</v>
      </c>
      <c r="G23">
        <f t="shared" si="2"/>
        <v>1.6167635957215363E-18</v>
      </c>
      <c r="H23">
        <f t="shared" si="2"/>
        <v>1.6167635957215363E-18</v>
      </c>
      <c r="I23">
        <f t="shared" si="3"/>
        <v>1.4269727240562484E-7</v>
      </c>
      <c r="J23">
        <f t="shared" si="3"/>
        <v>1.4269727240562484E-7</v>
      </c>
      <c r="M23">
        <f t="shared" si="7"/>
        <v>1.6619875317145516E-9</v>
      </c>
      <c r="N23">
        <f t="shared" si="8"/>
        <v>6.6479510253366086E-9</v>
      </c>
      <c r="O23">
        <f t="shared" si="9"/>
        <v>5.4678867827301046E-3</v>
      </c>
      <c r="P23">
        <f>O23/Sheet1!$G$10</f>
        <v>2.1871547130920419E-20</v>
      </c>
    </row>
    <row r="24" spans="1:20" x14ac:dyDescent="0.25">
      <c r="A24">
        <f t="shared" si="10"/>
        <v>158.48931924611159</v>
      </c>
      <c r="B24">
        <f t="shared" si="4"/>
        <v>1.0000001701452739</v>
      </c>
      <c r="C24">
        <f t="shared" si="5"/>
        <v>5.8334420440219815E-4</v>
      </c>
      <c r="D24">
        <f t="shared" si="6"/>
        <v>5.8334430365545751E-4</v>
      </c>
      <c r="E24">
        <f t="shared" si="0"/>
        <v>1.166688607310915E-5</v>
      </c>
      <c r="F24">
        <f t="shared" si="1"/>
        <v>1.1666884088043963E-5</v>
      </c>
      <c r="G24">
        <f t="shared" si="2"/>
        <v>2.0353838362177655E-18</v>
      </c>
      <c r="H24">
        <f t="shared" si="2"/>
        <v>2.0353838362177655E-18</v>
      </c>
      <c r="I24">
        <f t="shared" si="3"/>
        <v>1.1334852479858751E-7</v>
      </c>
      <c r="J24">
        <f t="shared" si="3"/>
        <v>1.1334852479858751E-7</v>
      </c>
      <c r="M24">
        <f t="shared" si="7"/>
        <v>1.4812479343593931E-9</v>
      </c>
      <c r="N24">
        <f t="shared" si="8"/>
        <v>5.9249927455469115E-9</v>
      </c>
      <c r="O24">
        <f t="shared" si="9"/>
        <v>1.0909853335878929E-2</v>
      </c>
      <c r="P24">
        <f>O24/Sheet1!$G$10</f>
        <v>4.3639413343515718E-20</v>
      </c>
    </row>
    <row r="25" spans="1:20" x14ac:dyDescent="0.25">
      <c r="A25">
        <f t="shared" si="10"/>
        <v>199.52623149688827</v>
      </c>
      <c r="B25">
        <f t="shared" si="4"/>
        <v>1.0000002142002091</v>
      </c>
      <c r="C25">
        <f t="shared" si="5"/>
        <v>6.5452294130476519E-4</v>
      </c>
      <c r="D25">
        <f t="shared" si="6"/>
        <v>6.5452308150371606E-4</v>
      </c>
      <c r="E25">
        <f t="shared" si="0"/>
        <v>1.3090461630074321E-5</v>
      </c>
      <c r="F25">
        <f t="shared" si="1"/>
        <v>1.3090458826095304E-5</v>
      </c>
      <c r="G25">
        <f t="shared" si="2"/>
        <v>2.5623971258699514E-18</v>
      </c>
      <c r="H25">
        <f t="shared" si="2"/>
        <v>2.5623957977516242E-18</v>
      </c>
      <c r="I25">
        <f t="shared" si="3"/>
        <v>9.0035909307323591E-8</v>
      </c>
      <c r="J25">
        <f t="shared" si="3"/>
        <v>9.0035955973939786E-8</v>
      </c>
      <c r="M25">
        <f t="shared" si="7"/>
        <v>1.3201635957968265E-9</v>
      </c>
      <c r="N25">
        <f t="shared" si="8"/>
        <v>5.2806555143045763E-9</v>
      </c>
      <c r="O25">
        <f t="shared" si="9"/>
        <v>2.1768025568667144E-2</v>
      </c>
      <c r="P25">
        <f>O25/Sheet1!$G$10</f>
        <v>8.7072102274668578E-20</v>
      </c>
    </row>
    <row r="26" spans="1:20" x14ac:dyDescent="0.25">
      <c r="A26">
        <f t="shared" si="10"/>
        <v>251.18864315095843</v>
      </c>
      <c r="B26">
        <f t="shared" si="4"/>
        <v>1.0000002696620864</v>
      </c>
      <c r="C26">
        <f t="shared" si="5"/>
        <v>7.343867881484423E-4</v>
      </c>
      <c r="D26">
        <f t="shared" si="6"/>
        <v>7.3438698618471588E-4</v>
      </c>
      <c r="E26">
        <f t="shared" si="0"/>
        <v>1.4687739723694318E-5</v>
      </c>
      <c r="F26">
        <f t="shared" si="1"/>
        <v>1.4687735762968846E-5</v>
      </c>
      <c r="G26">
        <f t="shared" si="2"/>
        <v>3.2258666049317929E-18</v>
      </c>
      <c r="H26">
        <f t="shared" si="2"/>
        <v>3.2258652768134657E-18</v>
      </c>
      <c r="I26">
        <f t="shared" si="3"/>
        <v>7.1518070487310675E-8</v>
      </c>
      <c r="J26">
        <f t="shared" si="3"/>
        <v>7.1518099931956372E-8</v>
      </c>
      <c r="M26">
        <f t="shared" si="7"/>
        <v>1.1765970272689839E-9</v>
      </c>
      <c r="N26">
        <f t="shared" si="8"/>
        <v>4.7063893782103712E-9</v>
      </c>
      <c r="O26">
        <f t="shared" si="9"/>
        <v>4.3432915542381802E-2</v>
      </c>
      <c r="P26">
        <f>O26/Sheet1!$G$10</f>
        <v>1.7373166216952722E-19</v>
      </c>
    </row>
    <row r="27" spans="1:20" x14ac:dyDescent="0.25">
      <c r="A27">
        <f t="shared" si="10"/>
        <v>316.22776601683847</v>
      </c>
      <c r="B27">
        <f t="shared" si="4"/>
        <v>1.0000003394844532</v>
      </c>
      <c r="C27">
        <f t="shared" si="5"/>
        <v>8.2399548585402791E-4</v>
      </c>
      <c r="D27">
        <f t="shared" si="6"/>
        <v>8.2399576558768483E-4</v>
      </c>
      <c r="E27">
        <f t="shared" si="0"/>
        <v>1.6479915311753697E-5</v>
      </c>
      <c r="F27">
        <f t="shared" si="1"/>
        <v>1.6479909717080559E-5</v>
      </c>
      <c r="G27">
        <f t="shared" si="2"/>
        <v>4.061125533380072E-18</v>
      </c>
      <c r="H27">
        <f t="shared" si="2"/>
        <v>4.0611228771434176E-18</v>
      </c>
      <c r="I27">
        <f t="shared" si="3"/>
        <v>5.6808821430879448E-8</v>
      </c>
      <c r="J27">
        <f t="shared" si="3"/>
        <v>5.6808858587517733E-8</v>
      </c>
      <c r="M27">
        <f t="shared" si="7"/>
        <v>1.0486431859194001E-9</v>
      </c>
      <c r="N27">
        <f t="shared" si="8"/>
        <v>4.1945741676698331E-9</v>
      </c>
      <c r="O27">
        <f t="shared" si="9"/>
        <v>8.6660044329807076E-2</v>
      </c>
      <c r="P27">
        <f>O27/Sheet1!$G$10</f>
        <v>3.4664017731922831E-19</v>
      </c>
    </row>
    <row r="28" spans="1:20" x14ac:dyDescent="0.25">
      <c r="A28">
        <f t="shared" si="10"/>
        <v>398.10717055349795</v>
      </c>
      <c r="B28">
        <f t="shared" si="4"/>
        <v>1.0000004273856051</v>
      </c>
      <c r="C28">
        <f t="shared" si="5"/>
        <v>9.245380805363491E-4</v>
      </c>
      <c r="D28">
        <f t="shared" si="6"/>
        <v>9.245384756706161E-4</v>
      </c>
      <c r="E28">
        <f t="shared" si="0"/>
        <v>1.8490769513412322E-5</v>
      </c>
      <c r="F28">
        <f t="shared" si="1"/>
        <v>1.8490761610726983E-5</v>
      </c>
      <c r="G28">
        <f t="shared" si="2"/>
        <v>5.1126552502293109E-18</v>
      </c>
      <c r="H28">
        <f t="shared" si="2"/>
        <v>5.1126512658743297E-18</v>
      </c>
      <c r="I28">
        <f t="shared" si="3"/>
        <v>4.5124840996041333E-8</v>
      </c>
      <c r="J28">
        <f t="shared" si="3"/>
        <v>4.5124876162411119E-8</v>
      </c>
      <c r="M28">
        <f t="shared" si="7"/>
        <v>9.3460420258140627E-10</v>
      </c>
      <c r="N28">
        <f t="shared" si="8"/>
        <v>3.7384184080711539E-9</v>
      </c>
      <c r="O28">
        <f t="shared" si="9"/>
        <v>0.17290961221403747</v>
      </c>
      <c r="P28">
        <f>O28/Sheet1!$G$10</f>
        <v>6.9163844885614987E-19</v>
      </c>
    </row>
    <row r="29" spans="1:20" x14ac:dyDescent="0.25">
      <c r="A29">
        <f t="shared" si="10"/>
        <v>501.1872336272732</v>
      </c>
      <c r="B29">
        <f t="shared" si="4"/>
        <v>1.0000005380465988</v>
      </c>
      <c r="C29">
        <f t="shared" si="5"/>
        <v>1.0373487018568563E-3</v>
      </c>
      <c r="D29">
        <f t="shared" si="6"/>
        <v>1.0373492599987971E-3</v>
      </c>
      <c r="E29">
        <f t="shared" si="0"/>
        <v>2.0746985199975943E-5</v>
      </c>
      <c r="F29">
        <f t="shared" si="1"/>
        <v>2.0746974037137125E-5</v>
      </c>
      <c r="G29">
        <f t="shared" si="2"/>
        <v>6.4364518803908433E-18</v>
      </c>
      <c r="H29">
        <f t="shared" si="2"/>
        <v>6.436445239799207E-18</v>
      </c>
      <c r="I29">
        <f t="shared" si="3"/>
        <v>3.58439338196628E-8</v>
      </c>
      <c r="J29">
        <f t="shared" si="3"/>
        <v>3.584397080046793E-8</v>
      </c>
      <c r="M29">
        <f t="shared" si="7"/>
        <v>8.3296684938201719E-10</v>
      </c>
      <c r="N29">
        <f t="shared" si="8"/>
        <v>3.3318691902279887E-9</v>
      </c>
      <c r="O29">
        <f t="shared" si="9"/>
        <v>0.34499998854067504</v>
      </c>
      <c r="P29">
        <f>O29/Sheet1!$G$10</f>
        <v>1.3799999541627001E-18</v>
      </c>
    </row>
    <row r="30" spans="1:20" x14ac:dyDescent="0.25">
      <c r="A30">
        <f t="shared" si="10"/>
        <v>630.95734448019448</v>
      </c>
      <c r="B30">
        <f t="shared" si="4"/>
        <v>1.0000006773605359</v>
      </c>
      <c r="C30">
        <f t="shared" si="5"/>
        <v>1.1639242652343362E-3</v>
      </c>
      <c r="D30">
        <f t="shared" si="6"/>
        <v>1.1639250536307003E-3</v>
      </c>
      <c r="E30">
        <f t="shared" si="0"/>
        <v>2.3278501072614007E-5</v>
      </c>
      <c r="F30">
        <f t="shared" si="1"/>
        <v>2.3278485304686726E-5</v>
      </c>
      <c r="G30">
        <f t="shared" si="2"/>
        <v>8.1030132727906777E-18</v>
      </c>
      <c r="H30">
        <f t="shared" si="2"/>
        <v>8.1030026478440602E-18</v>
      </c>
      <c r="I30">
        <f t="shared" si="3"/>
        <v>2.8471847134802705E-8</v>
      </c>
      <c r="J30">
        <f t="shared" si="3"/>
        <v>2.8471884468106059E-8</v>
      </c>
      <c r="M30">
        <f t="shared" si="7"/>
        <v>7.4238246020617629E-10</v>
      </c>
      <c r="N30">
        <f t="shared" si="8"/>
        <v>2.9695318522670286E-9</v>
      </c>
      <c r="O30">
        <f t="shared" si="9"/>
        <v>0.68836539521376328</v>
      </c>
      <c r="P30">
        <f>O30/Sheet1!$G$10</f>
        <v>2.753461580855053E-18</v>
      </c>
    </row>
    <row r="31" spans="1:20" x14ac:dyDescent="0.25">
      <c r="A31">
        <f t="shared" si="10"/>
        <v>794.32823472428311</v>
      </c>
      <c r="B31">
        <f t="shared" si="4"/>
        <v>1.0000008527463917</v>
      </c>
      <c r="C31">
        <f t="shared" si="5"/>
        <v>1.3059443334102923E-3</v>
      </c>
      <c r="D31">
        <f t="shared" si="6"/>
        <v>1.3059454470496104E-3</v>
      </c>
      <c r="E31">
        <f t="shared" si="0"/>
        <v>2.6118908940992208E-5</v>
      </c>
      <c r="F31">
        <f t="shared" si="1"/>
        <v>2.6118886668205847E-5</v>
      </c>
      <c r="G31">
        <f t="shared" si="2"/>
        <v>1.0201090934643836E-17</v>
      </c>
      <c r="H31">
        <f t="shared" si="2"/>
        <v>1.0201073669105583E-17</v>
      </c>
      <c r="I31">
        <f t="shared" si="3"/>
        <v>2.2615988496942909E-8</v>
      </c>
      <c r="J31">
        <f t="shared" si="3"/>
        <v>2.261602677499355E-8</v>
      </c>
      <c r="M31">
        <f t="shared" si="7"/>
        <v>6.6164903500531932E-10</v>
      </c>
      <c r="N31">
        <f t="shared" si="8"/>
        <v>2.6465983968965849E-9</v>
      </c>
      <c r="O31">
        <f t="shared" si="9"/>
        <v>1.3734696600058736</v>
      </c>
      <c r="P31">
        <f>O31/Sheet1!$G$10</f>
        <v>5.4938786400234942E-18</v>
      </c>
    </row>
    <row r="32" spans="1:20" x14ac:dyDescent="0.25">
      <c r="A32">
        <f t="shared" si="10"/>
        <v>1000.000000000002</v>
      </c>
      <c r="B32">
        <f t="shared" si="4"/>
        <v>1.0000010735441023</v>
      </c>
      <c r="C32">
        <f t="shared" si="5"/>
        <v>1.4652933996285858E-3</v>
      </c>
      <c r="D32">
        <f t="shared" si="6"/>
        <v>1.4652949726856731E-3</v>
      </c>
      <c r="E32">
        <f t="shared" si="0"/>
        <v>2.9305899453713463E-5</v>
      </c>
      <c r="F32">
        <f t="shared" si="1"/>
        <v>2.9305867992571717E-5</v>
      </c>
      <c r="G32">
        <f t="shared" si="2"/>
        <v>1.2842414148344196E-17</v>
      </c>
      <c r="H32">
        <f t="shared" si="2"/>
        <v>1.2842386257859325E-17</v>
      </c>
      <c r="I32">
        <f t="shared" si="3"/>
        <v>1.7964516061329424E-8</v>
      </c>
      <c r="J32">
        <f t="shared" si="3"/>
        <v>1.7964555075812664E-8</v>
      </c>
      <c r="M32">
        <f t="shared" si="7"/>
        <v>5.8969529065280024E-10</v>
      </c>
      <c r="N32">
        <f t="shared" si="8"/>
        <v>2.3587836948668062E-9</v>
      </c>
      <c r="O32">
        <f t="shared" si="9"/>
        <v>2.7404319276509161</v>
      </c>
      <c r="P32">
        <f>O32/Sheet1!$G$10</f>
        <v>1.0961727710603665E-17</v>
      </c>
    </row>
    <row r="33" spans="1:16" x14ac:dyDescent="0.25">
      <c r="A33">
        <f t="shared" si="10"/>
        <v>1258.9254117941698</v>
      </c>
      <c r="B33">
        <f t="shared" si="4"/>
        <v>1.000001351511951</v>
      </c>
      <c r="C33">
        <f t="shared" si="5"/>
        <v>1.6440858925862109E-3</v>
      </c>
      <c r="D33">
        <f t="shared" si="6"/>
        <v>1.6440881145879432E-3</v>
      </c>
      <c r="E33">
        <f t="shared" si="0"/>
        <v>3.2881762291758862E-5</v>
      </c>
      <c r="F33">
        <f t="shared" si="1"/>
        <v>3.2881717851724216E-5</v>
      </c>
      <c r="G33">
        <f t="shared" si="2"/>
        <v>1.6167642597806998E-17</v>
      </c>
      <c r="H33">
        <f t="shared" si="2"/>
        <v>1.6167600098020528E-17</v>
      </c>
      <c r="I33">
        <f t="shared" si="3"/>
        <v>1.4269721379508172E-8</v>
      </c>
      <c r="J33">
        <f t="shared" si="3"/>
        <v>1.4269758890338966E-8</v>
      </c>
      <c r="M33">
        <f t="shared" si="7"/>
        <v>5.2556644448860837E-10</v>
      </c>
      <c r="N33">
        <f t="shared" si="8"/>
        <v>2.1022686191917561E-9</v>
      </c>
      <c r="O33">
        <f t="shared" si="9"/>
        <v>5.4678791468483041</v>
      </c>
      <c r="P33">
        <f>O33/Sheet1!$G$10</f>
        <v>2.1871516587393217E-17</v>
      </c>
    </row>
    <row r="34" spans="1:16" x14ac:dyDescent="0.25">
      <c r="A34">
        <f t="shared" si="10"/>
        <v>1584.8931924611168</v>
      </c>
      <c r="B34">
        <f t="shared" si="4"/>
        <v>1.0000017014527396</v>
      </c>
      <c r="C34">
        <f t="shared" si="5"/>
        <v>1.8446942279027466E-3</v>
      </c>
      <c r="D34">
        <f t="shared" si="6"/>
        <v>1.8446973665627944E-3</v>
      </c>
      <c r="E34">
        <f t="shared" si="0"/>
        <v>3.6893947331255888E-5</v>
      </c>
      <c r="F34">
        <f t="shared" si="1"/>
        <v>3.689388455805493E-5</v>
      </c>
      <c r="G34">
        <f t="shared" ref="G34:H65" si="11">$R$8*$R$1^2*(SQRT((SQRT(5)*E34)^2+1)-1)</f>
        <v>2.0353860940189216E-17</v>
      </c>
      <c r="H34">
        <f t="shared" si="11"/>
        <v>2.0353790549917876E-17</v>
      </c>
      <c r="I34">
        <f t="shared" ref="I34:J65" si="12">1/(4*PI()*$R$6)*$R$15*$R$9^2/G34</f>
        <v>1.1334839906400029E-8</v>
      </c>
      <c r="J34">
        <f t="shared" si="12"/>
        <v>1.1334879106098713E-8</v>
      </c>
      <c r="M34">
        <f t="shared" si="7"/>
        <v>4.684115456943444E-10</v>
      </c>
      <c r="N34">
        <f t="shared" si="8"/>
        <v>1.8736493706978074E-9</v>
      </c>
      <c r="O34">
        <f t="shared" si="9"/>
        <v>10.909851912067076</v>
      </c>
      <c r="P34">
        <f>O34/Sheet1!$G$10</f>
        <v>4.3639407648268306E-17</v>
      </c>
    </row>
    <row r="35" spans="1:16" x14ac:dyDescent="0.25">
      <c r="A35">
        <f t="shared" si="10"/>
        <v>1995.2623149688839</v>
      </c>
      <c r="B35">
        <f t="shared" si="4"/>
        <v>1.0000021420020908</v>
      </c>
      <c r="C35">
        <f t="shared" si="5"/>
        <v>2.0697802823187537E-3</v>
      </c>
      <c r="D35">
        <f t="shared" si="6"/>
        <v>2.069784715792446E-3</v>
      </c>
      <c r="E35">
        <f t="shared" si="0"/>
        <v>4.1395694315848921E-5</v>
      </c>
      <c r="F35">
        <f t="shared" si="1"/>
        <v>4.1395605646375071E-5</v>
      </c>
      <c r="G35">
        <f t="shared" si="11"/>
        <v>2.5623997821066058E-17</v>
      </c>
      <c r="H35">
        <f t="shared" si="11"/>
        <v>2.5623887587244901E-17</v>
      </c>
      <c r="I35">
        <f t="shared" si="12"/>
        <v>9.0035815974236299E-9</v>
      </c>
      <c r="J35">
        <f t="shared" si="12"/>
        <v>9.00362033078133E-9</v>
      </c>
      <c r="M35">
        <f t="shared" si="7"/>
        <v>4.1747218356433796E-10</v>
      </c>
      <c r="N35">
        <f t="shared" si="8"/>
        <v>1.6698923111625116E-9</v>
      </c>
      <c r="O35">
        <f t="shared" si="9"/>
        <v>21.768010901149538</v>
      </c>
      <c r="P35">
        <f>O35/Sheet1!$G$10</f>
        <v>8.7072043604598149E-17</v>
      </c>
    </row>
    <row r="36" spans="1:16" x14ac:dyDescent="0.25">
      <c r="A36">
        <f t="shared" si="10"/>
        <v>2511.8864315095857</v>
      </c>
      <c r="B36">
        <f t="shared" si="4"/>
        <v>1.0000026966208642</v>
      </c>
      <c r="C36">
        <f t="shared" si="5"/>
        <v>2.322330707093184E-3</v>
      </c>
      <c r="D36">
        <f t="shared" si="6"/>
        <v>2.3223369695386221E-3</v>
      </c>
      <c r="E36">
        <f t="shared" si="0"/>
        <v>4.644673939077244E-5</v>
      </c>
      <c r="F36">
        <f t="shared" si="1"/>
        <v>4.6446614141863682E-5</v>
      </c>
      <c r="G36">
        <f t="shared" si="11"/>
        <v>3.2258711205341053E-17</v>
      </c>
      <c r="H36">
        <f t="shared" si="11"/>
        <v>3.2258537221840191E-17</v>
      </c>
      <c r="I36">
        <f t="shared" si="12"/>
        <v>7.1517970375696665E-9</v>
      </c>
      <c r="J36">
        <f t="shared" si="12"/>
        <v>7.1518356101396964E-9</v>
      </c>
      <c r="M36">
        <f t="shared" si="7"/>
        <v>3.7207242365935859E-10</v>
      </c>
      <c r="N36">
        <f t="shared" si="8"/>
        <v>1.488293707990476E-9</v>
      </c>
      <c r="O36">
        <f t="shared" si="9"/>
        <v>43.432881566694746</v>
      </c>
      <c r="P36">
        <f>O36/Sheet1!$G$10</f>
        <v>1.7373152626677898E-16</v>
      </c>
    </row>
    <row r="37" spans="1:16" x14ac:dyDescent="0.25">
      <c r="A37">
        <f t="shared" si="10"/>
        <v>3162.2776601683863</v>
      </c>
      <c r="B37">
        <f t="shared" si="4"/>
        <v>1.0000033948445319</v>
      </c>
      <c r="C37">
        <f t="shared" si="5"/>
        <v>2.6056965458763821E-3</v>
      </c>
      <c r="D37">
        <f t="shared" si="6"/>
        <v>2.6057053918110526E-3</v>
      </c>
      <c r="E37">
        <f t="shared" si="0"/>
        <v>5.2114107836221055E-5</v>
      </c>
      <c r="F37">
        <f t="shared" si="1"/>
        <v>5.2113930917527642E-5</v>
      </c>
      <c r="G37">
        <f t="shared" si="11"/>
        <v>4.0611325724072059E-17</v>
      </c>
      <c r="H37">
        <f t="shared" si="11"/>
        <v>4.0611049475460004E-17</v>
      </c>
      <c r="I37">
        <f t="shared" si="12"/>
        <v>5.6808722966023064E-9</v>
      </c>
      <c r="J37">
        <f t="shared" si="12"/>
        <v>5.6809109396097507E-9</v>
      </c>
      <c r="M37">
        <f t="shared" si="7"/>
        <v>3.3160983875057426E-10</v>
      </c>
      <c r="N37">
        <f t="shared" si="8"/>
        <v>1.3264438580576877E-9</v>
      </c>
      <c r="O37">
        <f t="shared" si="9"/>
        <v>86.659962140708885</v>
      </c>
      <c r="P37">
        <f>O37/Sheet1!$G$10</f>
        <v>3.4663984856283553E-16</v>
      </c>
    </row>
    <row r="38" spans="1:16" x14ac:dyDescent="0.25">
      <c r="A38">
        <f t="shared" si="10"/>
        <v>3981.0717055349814</v>
      </c>
      <c r="B38">
        <f t="shared" si="4"/>
        <v>1.0000042738560504</v>
      </c>
      <c r="C38">
        <f t="shared" si="5"/>
        <v>2.9236376833518224E-3</v>
      </c>
      <c r="D38">
        <f t="shared" si="6"/>
        <v>2.9236501785584244E-3</v>
      </c>
      <c r="E38">
        <f t="shared" si="0"/>
        <v>5.8473003571168488E-5</v>
      </c>
      <c r="F38">
        <f t="shared" si="1"/>
        <v>5.8472753667036445E-5</v>
      </c>
      <c r="G38">
        <f t="shared" si="11"/>
        <v>5.1126652111167653E-17</v>
      </c>
      <c r="H38">
        <f t="shared" si="11"/>
        <v>5.1126215160238002E-17</v>
      </c>
      <c r="I38">
        <f t="shared" si="12"/>
        <v>4.5124753080356654E-9</v>
      </c>
      <c r="J38">
        <f t="shared" si="12"/>
        <v>4.5125138739704742E-9</v>
      </c>
      <c r="M38">
        <f t="shared" si="7"/>
        <v>2.9554751493423167E-10</v>
      </c>
      <c r="N38">
        <f t="shared" si="8"/>
        <v>1.1821951122470658E-9</v>
      </c>
      <c r="O38">
        <f t="shared" si="9"/>
        <v>172.90927982521825</v>
      </c>
      <c r="P38">
        <f>O38/Sheet1!$G$10</f>
        <v>6.9163711930087297E-16</v>
      </c>
    </row>
    <row r="39" spans="1:16" x14ac:dyDescent="0.25">
      <c r="A39">
        <f t="shared" si="10"/>
        <v>5011.8723362727342</v>
      </c>
      <c r="B39">
        <f t="shared" si="4"/>
        <v>1.0000053804659883</v>
      </c>
      <c r="C39">
        <f t="shared" si="5"/>
        <v>3.2803727119149707E-3</v>
      </c>
      <c r="D39">
        <f t="shared" si="6"/>
        <v>3.280390361848776E-3</v>
      </c>
      <c r="E39">
        <f t="shared" si="0"/>
        <v>6.5607807236975517E-5</v>
      </c>
      <c r="F39">
        <f t="shared" si="1"/>
        <v>6.560745423829941E-5</v>
      </c>
      <c r="G39">
        <f t="shared" si="11"/>
        <v>6.436467684998937E-17</v>
      </c>
      <c r="H39">
        <f t="shared" si="11"/>
        <v>6.4363984900340894E-17</v>
      </c>
      <c r="I39">
        <f t="shared" si="12"/>
        <v>3.584384580565352E-9</v>
      </c>
      <c r="J39">
        <f t="shared" si="12"/>
        <v>3.5844231147495601E-9</v>
      </c>
      <c r="M39">
        <f t="shared" si="7"/>
        <v>2.6340692707162595E-10</v>
      </c>
      <c r="N39">
        <f t="shared" si="8"/>
        <v>1.0536333772945521E-9</v>
      </c>
      <c r="O39">
        <f t="shared" si="9"/>
        <v>344.99917697993266</v>
      </c>
      <c r="P39">
        <f>O39/Sheet1!$G$10</f>
        <v>1.3799967079197305E-15</v>
      </c>
    </row>
    <row r="40" spans="1:16" x14ac:dyDescent="0.25">
      <c r="A40">
        <f t="shared" si="10"/>
        <v>6309.5734448019475</v>
      </c>
      <c r="B40">
        <f t="shared" si="4"/>
        <v>1.0000067736053599</v>
      </c>
      <c r="C40">
        <f t="shared" si="5"/>
        <v>3.6806348740390351E-3</v>
      </c>
      <c r="D40">
        <f t="shared" si="6"/>
        <v>3.6806598052071459E-3</v>
      </c>
      <c r="E40">
        <f t="shared" si="0"/>
        <v>7.3613196104142922E-5</v>
      </c>
      <c r="F40">
        <f t="shared" si="1"/>
        <v>7.3612697480780704E-5</v>
      </c>
      <c r="G40">
        <f t="shared" si="11"/>
        <v>8.1030385070388936E-17</v>
      </c>
      <c r="H40">
        <f t="shared" si="11"/>
        <v>8.1029286716532352E-17</v>
      </c>
      <c r="I40">
        <f t="shared" si="12"/>
        <v>2.8471758468599637E-9</v>
      </c>
      <c r="J40">
        <f t="shared" si="12"/>
        <v>2.8472144403944556E-9</v>
      </c>
      <c r="M40">
        <f t="shared" si="7"/>
        <v>2.3476158910082564E-10</v>
      </c>
      <c r="N40">
        <f t="shared" si="8"/>
        <v>9.3905271713273526E-10</v>
      </c>
      <c r="O40">
        <f t="shared" si="9"/>
        <v>688.363398152591</v>
      </c>
      <c r="P40">
        <f>O40/Sheet1!$G$10</f>
        <v>2.753453592610364E-15</v>
      </c>
    </row>
    <row r="41" spans="1:16" x14ac:dyDescent="0.25">
      <c r="A41">
        <f t="shared" si="10"/>
        <v>7943.2823472428345</v>
      </c>
      <c r="B41">
        <f t="shared" si="4"/>
        <v>1.000008527463917</v>
      </c>
      <c r="C41">
        <f t="shared" si="5"/>
        <v>4.1297348199969188E-3</v>
      </c>
      <c r="D41">
        <f t="shared" si="6"/>
        <v>4.1297700361615829E-3</v>
      </c>
      <c r="E41">
        <f t="shared" si="0"/>
        <v>8.2595400723231661E-5</v>
      </c>
      <c r="F41">
        <f t="shared" si="1"/>
        <v>8.2594696399938383E-5</v>
      </c>
      <c r="G41">
        <f t="shared" si="11"/>
        <v>1.0201129848510822E-16</v>
      </c>
      <c r="H41">
        <f t="shared" si="11"/>
        <v>1.0200955865009959E-16</v>
      </c>
      <c r="I41">
        <f t="shared" si="12"/>
        <v>2.2615902224580805E-9</v>
      </c>
      <c r="J41">
        <f t="shared" si="12"/>
        <v>2.2616287952535742E-9</v>
      </c>
      <c r="M41">
        <f t="shared" si="7"/>
        <v>2.0923139478562404E-10</v>
      </c>
      <c r="N41">
        <f t="shared" si="8"/>
        <v>8.3693271599517316E-10</v>
      </c>
      <c r="O41">
        <f t="shared" si="9"/>
        <v>1373.4642774811418</v>
      </c>
      <c r="P41">
        <f>O41/Sheet1!$G$10</f>
        <v>5.493857109924567E-15</v>
      </c>
    </row>
    <row r="42" spans="1:16" x14ac:dyDescent="0.25">
      <c r="A42">
        <f t="shared" si="10"/>
        <v>10000.000000000025</v>
      </c>
      <c r="B42">
        <f t="shared" si="4"/>
        <v>1.0000107354410233</v>
      </c>
      <c r="C42">
        <f t="shared" si="5"/>
        <v>4.633631006273997E-3</v>
      </c>
      <c r="D42">
        <f t="shared" si="6"/>
        <v>4.6336807503463886E-3</v>
      </c>
      <c r="E42">
        <f t="shared" si="0"/>
        <v>9.2673615006927775E-5</v>
      </c>
      <c r="F42">
        <f t="shared" si="1"/>
        <v>9.2672620125479948E-5</v>
      </c>
      <c r="G42">
        <f t="shared" si="11"/>
        <v>1.2842475773034579E-16</v>
      </c>
      <c r="H42">
        <f t="shared" si="11"/>
        <v>1.2842200055669851E-16</v>
      </c>
      <c r="I42">
        <f t="shared" si="12"/>
        <v>1.7964429858500646E-9</v>
      </c>
      <c r="J42">
        <f t="shared" si="12"/>
        <v>1.7964815548276383E-9</v>
      </c>
      <c r="M42">
        <f t="shared" si="7"/>
        <v>1.8647757395573084E-10</v>
      </c>
      <c r="N42">
        <f t="shared" si="8"/>
        <v>7.4591830349891249E-10</v>
      </c>
      <c r="O42">
        <f t="shared" si="9"/>
        <v>2740.4184937996242</v>
      </c>
      <c r="P42">
        <f>O42/Sheet1!$G$10</f>
        <v>1.0961673975198497E-14</v>
      </c>
    </row>
    <row r="43" spans="1:16" x14ac:dyDescent="0.25">
      <c r="A43">
        <f t="shared" si="10"/>
        <v>12589.254117941706</v>
      </c>
      <c r="B43">
        <f t="shared" si="4"/>
        <v>1.0000135151195111</v>
      </c>
      <c r="C43">
        <f t="shared" si="5"/>
        <v>5.1990086609693788E-3</v>
      </c>
      <c r="D43">
        <f t="shared" si="6"/>
        <v>5.1990789261927711E-3</v>
      </c>
      <c r="E43">
        <f t="shared" si="0"/>
        <v>1.0398157852385543E-4</v>
      </c>
      <c r="F43">
        <f t="shared" si="1"/>
        <v>1.0398017321938758E-4</v>
      </c>
      <c r="G43">
        <f t="shared" si="11"/>
        <v>1.6167741542622373E-16</v>
      </c>
      <c r="H43">
        <f t="shared" si="11"/>
        <v>1.6167304591692726E-16</v>
      </c>
      <c r="I43">
        <f t="shared" si="12"/>
        <v>1.4269634050369243E-9</v>
      </c>
      <c r="J43">
        <f t="shared" si="12"/>
        <v>1.427001971328718E-9</v>
      </c>
      <c r="M43">
        <f t="shared" si="7"/>
        <v>1.6619819723389343E-10</v>
      </c>
      <c r="N43">
        <f t="shared" si="8"/>
        <v>6.6480177368956607E-10</v>
      </c>
      <c r="O43">
        <f t="shared" si="9"/>
        <v>5467.8461317063266</v>
      </c>
      <c r="P43">
        <f>O43/Sheet1!$G$10</f>
        <v>2.1871384526825306E-14</v>
      </c>
    </row>
    <row r="44" spans="1:16" x14ac:dyDescent="0.25">
      <c r="A44">
        <f t="shared" si="10"/>
        <v>15848.931924611177</v>
      </c>
      <c r="B44">
        <f t="shared" si="4"/>
        <v>1.0000170145273959</v>
      </c>
      <c r="C44">
        <f t="shared" si="5"/>
        <v>5.8333683519162464E-3</v>
      </c>
      <c r="D44">
        <f t="shared" si="6"/>
        <v>5.8334676039218806E-3</v>
      </c>
      <c r="E44">
        <f t="shared" si="0"/>
        <v>1.1666935207843762E-4</v>
      </c>
      <c r="F44">
        <f t="shared" si="1"/>
        <v>1.1666736703832493E-4</v>
      </c>
      <c r="G44">
        <f t="shared" si="11"/>
        <v>2.0354016197221667E-16</v>
      </c>
      <c r="H44">
        <f t="shared" si="11"/>
        <v>2.0353323716325866E-16</v>
      </c>
      <c r="I44">
        <f t="shared" si="12"/>
        <v>1.1334753446136359E-9</v>
      </c>
      <c r="J44">
        <f t="shared" si="12"/>
        <v>1.1335139088320871E-9</v>
      </c>
      <c r="M44">
        <f t="shared" si="7"/>
        <v>1.4812416961551988E-10</v>
      </c>
      <c r="N44">
        <f t="shared" si="8"/>
        <v>5.9250675951304704E-10</v>
      </c>
      <c r="O44">
        <f t="shared" si="9"/>
        <v>10909.768119351309</v>
      </c>
      <c r="P44">
        <f>O44/Sheet1!$G$10</f>
        <v>4.3639072477405235E-14</v>
      </c>
    </row>
    <row r="45" spans="1:16" x14ac:dyDescent="0.25">
      <c r="A45">
        <f t="shared" si="10"/>
        <v>19952.62314968885</v>
      </c>
      <c r="B45">
        <f t="shared" si="4"/>
        <v>1.0000214200209083</v>
      </c>
      <c r="C45">
        <f t="shared" si="5"/>
        <v>6.5451253161417132E-3</v>
      </c>
      <c r="D45">
        <f t="shared" si="6"/>
        <v>6.5452655128628327E-3</v>
      </c>
      <c r="E45">
        <f t="shared" si="0"/>
        <v>1.3090531025725666E-4</v>
      </c>
      <c r="F45">
        <f t="shared" si="1"/>
        <v>1.3090250632283426E-4</v>
      </c>
      <c r="G45">
        <f t="shared" si="11"/>
        <v>2.5624244585451252E-16</v>
      </c>
      <c r="H45">
        <f t="shared" si="11"/>
        <v>2.5623146895653824E-16</v>
      </c>
      <c r="I45">
        <f t="shared" si="12"/>
        <v>9.0034948919104187E-10</v>
      </c>
      <c r="J45">
        <f t="shared" si="12"/>
        <v>9.003880599588102E-10</v>
      </c>
      <c r="M45">
        <f t="shared" si="7"/>
        <v>1.3201565973326365E-10</v>
      </c>
      <c r="N45">
        <f t="shared" si="8"/>
        <v>5.2807395004582129E-10</v>
      </c>
      <c r="O45">
        <f t="shared" si="9"/>
        <v>21767.800919428813</v>
      </c>
      <c r="P45">
        <f>O45/Sheet1!$G$10</f>
        <v>8.7071203677715256E-14</v>
      </c>
    </row>
    <row r="46" spans="1:16" x14ac:dyDescent="0.25">
      <c r="A46">
        <f t="shared" si="10"/>
        <v>25118.864315095871</v>
      </c>
      <c r="B46">
        <f t="shared" si="4"/>
        <v>1.0000269662086425</v>
      </c>
      <c r="C46">
        <f t="shared" si="5"/>
        <v>7.343720843966622E-3</v>
      </c>
      <c r="D46">
        <f t="shared" si="6"/>
        <v>7.3439188762751129E-3</v>
      </c>
      <c r="E46">
        <f t="shared" si="0"/>
        <v>1.4687837752550226E-4</v>
      </c>
      <c r="F46">
        <f t="shared" si="1"/>
        <v>1.4687441687933245E-4</v>
      </c>
      <c r="G46">
        <f t="shared" si="11"/>
        <v>3.2259102070564751E-16</v>
      </c>
      <c r="H46">
        <f t="shared" si="11"/>
        <v>3.2257362235556122E-16</v>
      </c>
      <c r="I46">
        <f t="shared" si="12"/>
        <v>7.1517103833056134E-10</v>
      </c>
      <c r="J46">
        <f t="shared" si="12"/>
        <v>7.1520961183823259E-10</v>
      </c>
      <c r="M46">
        <f t="shared" si="7"/>
        <v>1.1765891744820461E-10</v>
      </c>
      <c r="N46">
        <f t="shared" si="8"/>
        <v>4.7064836105248451E-10</v>
      </c>
      <c r="O46">
        <f t="shared" si="9"/>
        <v>43432.352049556786</v>
      </c>
      <c r="P46">
        <f>O46/Sheet1!$G$10</f>
        <v>1.7372940819822715E-13</v>
      </c>
    </row>
    <row r="47" spans="1:16" x14ac:dyDescent="0.25">
      <c r="A47">
        <f t="shared" si="10"/>
        <v>31622.776601683883</v>
      </c>
      <c r="B47">
        <f t="shared" si="4"/>
        <v>1.0000339484453198</v>
      </c>
      <c r="C47">
        <f t="shared" si="5"/>
        <v>8.239747162702633E-3</v>
      </c>
      <c r="D47">
        <f t="shared" si="6"/>
        <v>8.2400268893086347E-3</v>
      </c>
      <c r="E47">
        <f t="shared" si="0"/>
        <v>1.6480053778617268E-4</v>
      </c>
      <c r="F47">
        <f t="shared" si="1"/>
        <v>1.6479494325405267E-4</v>
      </c>
      <c r="G47">
        <f t="shared" si="11"/>
        <v>4.0611944892836197E-16</v>
      </c>
      <c r="H47">
        <f t="shared" si="11"/>
        <v>4.0609187586377105E-16</v>
      </c>
      <c r="I47">
        <f t="shared" si="12"/>
        <v>5.680785686155838E-10</v>
      </c>
      <c r="J47">
        <f t="shared" si="12"/>
        <v>5.6811714034773637E-10</v>
      </c>
      <c r="M47">
        <f t="shared" si="7"/>
        <v>1.0486343751269774E-10</v>
      </c>
      <c r="N47">
        <f t="shared" si="8"/>
        <v>4.1946798985348852E-10</v>
      </c>
      <c r="O47">
        <f t="shared" si="9"/>
        <v>86658.631424395033</v>
      </c>
      <c r="P47">
        <f>O47/Sheet1!$G$10</f>
        <v>3.4663452569758013E-13</v>
      </c>
    </row>
    <row r="48" spans="1:16" x14ac:dyDescent="0.25">
      <c r="A48">
        <f t="shared" si="10"/>
        <v>39810.717055349844</v>
      </c>
      <c r="B48">
        <f t="shared" si="4"/>
        <v>1.0000427385605042</v>
      </c>
      <c r="C48">
        <f t="shared" si="5"/>
        <v>9.2450874288470281E-3</v>
      </c>
      <c r="D48">
        <f t="shared" si="6"/>
        <v>9.2454825505754717E-3</v>
      </c>
      <c r="E48">
        <f t="shared" si="0"/>
        <v>1.8490965101150943E-4</v>
      </c>
      <c r="F48">
        <f t="shared" si="1"/>
        <v>1.8490174857694057E-4</v>
      </c>
      <c r="G48">
        <f t="shared" si="11"/>
        <v>5.1127633590611449E-16</v>
      </c>
      <c r="H48">
        <f t="shared" si="11"/>
        <v>5.1123263682879469E-16</v>
      </c>
      <c r="I48">
        <f t="shared" si="12"/>
        <v>4.5123886836127369E-10</v>
      </c>
      <c r="J48">
        <f t="shared" si="12"/>
        <v>4.5127743929899895E-10</v>
      </c>
      <c r="M48">
        <f t="shared" si="7"/>
        <v>9.3459431682793219E-11</v>
      </c>
      <c r="N48">
        <f t="shared" si="8"/>
        <v>3.738537040174753E-10</v>
      </c>
      <c r="O48">
        <f t="shared" si="9"/>
        <v>172905.93627135985</v>
      </c>
      <c r="P48">
        <f>O48/Sheet1!$G$10</f>
        <v>6.9162374508543945E-13</v>
      </c>
    </row>
    <row r="49" spans="1:16" x14ac:dyDescent="0.25">
      <c r="A49">
        <f t="shared" si="10"/>
        <v>50118.723362727382</v>
      </c>
      <c r="B49">
        <f t="shared" si="4"/>
        <v>1.0000538046598821</v>
      </c>
      <c r="C49">
        <f t="shared" si="5"/>
        <v>1.0373072619192064E-2</v>
      </c>
      <c r="D49">
        <f t="shared" si="6"/>
        <v>1.0373630738836273E-2</v>
      </c>
      <c r="E49">
        <f t="shared" si="0"/>
        <v>2.0747261477672548E-4</v>
      </c>
      <c r="F49">
        <f t="shared" si="1"/>
        <v>2.0746145238384128E-4</v>
      </c>
      <c r="G49">
        <f t="shared" si="11"/>
        <v>6.4366232607797849E-16</v>
      </c>
      <c r="H49">
        <f t="shared" si="11"/>
        <v>6.4359306736345174E-16</v>
      </c>
      <c r="I49">
        <f t="shared" si="12"/>
        <v>3.5842979445440427E-10</v>
      </c>
      <c r="J49">
        <f t="shared" si="12"/>
        <v>3.584683660116053E-10</v>
      </c>
      <c r="M49">
        <f t="shared" si="7"/>
        <v>8.3295575730787806E-11</v>
      </c>
      <c r="N49">
        <f t="shared" si="8"/>
        <v>3.3320022968363866E-10</v>
      </c>
      <c r="O49">
        <f t="shared" si="9"/>
        <v>344990.77835464198</v>
      </c>
      <c r="P49">
        <f>O49/Sheet1!$G$10</f>
        <v>1.379963113418568E-12</v>
      </c>
    </row>
    <row r="50" spans="1:16" x14ac:dyDescent="0.25">
      <c r="A50">
        <f t="shared" si="10"/>
        <v>63095.734448019524</v>
      </c>
      <c r="B50">
        <f t="shared" si="4"/>
        <v>1.0000677360535986</v>
      </c>
      <c r="C50">
        <f t="shared" si="5"/>
        <v>1.1638657307492885E-2</v>
      </c>
      <c r="D50">
        <f t="shared" si="6"/>
        <v>1.1639445664208081E-2</v>
      </c>
      <c r="E50">
        <f t="shared" si="0"/>
        <v>2.3278891328416162E-4</v>
      </c>
      <c r="F50">
        <f t="shared" si="1"/>
        <v>2.3277314614985771E-4</v>
      </c>
      <c r="G50">
        <f t="shared" si="11"/>
        <v>8.1032849261133221E-16</v>
      </c>
      <c r="H50">
        <f t="shared" si="11"/>
        <v>8.1021872628782599E-16</v>
      </c>
      <c r="I50">
        <f t="shared" si="12"/>
        <v>2.8470892648819983E-10</v>
      </c>
      <c r="J50">
        <f t="shared" si="12"/>
        <v>2.8474749811227619E-10</v>
      </c>
      <c r="M50">
        <f t="shared" si="7"/>
        <v>7.4237001463656448E-11</v>
      </c>
      <c r="N50">
        <f t="shared" si="8"/>
        <v>2.9696811994066624E-10</v>
      </c>
      <c r="O50">
        <f t="shared" si="9"/>
        <v>660016.10362523561</v>
      </c>
      <c r="P50">
        <f>O50/Sheet1!$G$10</f>
        <v>2.6400644145009423E-12</v>
      </c>
    </row>
    <row r="51" spans="1:16" x14ac:dyDescent="0.25">
      <c r="A51">
        <f t="shared" si="10"/>
        <v>79432.823472428412</v>
      </c>
      <c r="B51">
        <f t="shared" si="4"/>
        <v>1.0000852746391697</v>
      </c>
      <c r="C51">
        <f t="shared" si="5"/>
        <v>1.3058616524248282E-2</v>
      </c>
      <c r="D51">
        <f t="shared" si="6"/>
        <v>1.3059730093060443E-2</v>
      </c>
      <c r="E51">
        <f t="shared" si="0"/>
        <v>2.6119460186120889E-4</v>
      </c>
      <c r="F51">
        <f t="shared" si="1"/>
        <v>2.6117233048496567E-4</v>
      </c>
      <c r="G51">
        <f t="shared" si="11"/>
        <v>1.0201520580922683E-15</v>
      </c>
      <c r="H51">
        <f t="shared" si="11"/>
        <v>1.0199780945131803E-15</v>
      </c>
      <c r="I51">
        <f t="shared" si="12"/>
        <v>2.2615036004103913E-10</v>
      </c>
      <c r="J51">
        <f t="shared" si="12"/>
        <v>2.2618893138512625E-10</v>
      </c>
      <c r="M51">
        <f t="shared" si="7"/>
        <v>6.616350710564152E-11</v>
      </c>
      <c r="N51">
        <f t="shared" si="8"/>
        <v>2.6467659669934454E-10</v>
      </c>
      <c r="O51">
        <f t="shared" si="9"/>
        <v>1173698.1509695782</v>
      </c>
      <c r="P51">
        <f>O51/Sheet1!$G$10</f>
        <v>4.6947926038783126E-12</v>
      </c>
    </row>
    <row r="52" spans="1:16" x14ac:dyDescent="0.25">
      <c r="A52">
        <f t="shared" si="10"/>
        <v>100000.00000000033</v>
      </c>
      <c r="B52">
        <f t="shared" si="4"/>
        <v>1.0001073544102324</v>
      </c>
      <c r="C52">
        <f t="shared" si="5"/>
        <v>1.4651766122379936E-2</v>
      </c>
      <c r="D52">
        <f t="shared" si="6"/>
        <v>1.4653339054090867E-2</v>
      </c>
      <c r="E52">
        <f t="shared" si="0"/>
        <v>2.9306678108181736E-4</v>
      </c>
      <c r="F52">
        <f t="shared" si="1"/>
        <v>2.9303532244759871E-4</v>
      </c>
      <c r="G52">
        <f t="shared" si="11"/>
        <v>1.2843094994923452E-15</v>
      </c>
      <c r="H52">
        <f t="shared" si="11"/>
        <v>1.2840337914244471E-15</v>
      </c>
      <c r="I52">
        <f t="shared" si="12"/>
        <v>1.7963563714616022E-10</v>
      </c>
      <c r="J52">
        <f t="shared" si="12"/>
        <v>1.7967420855664332E-10</v>
      </c>
      <c r="M52">
        <f t="shared" si="7"/>
        <v>5.8967962293122181E-11</v>
      </c>
      <c r="N52">
        <f t="shared" si="8"/>
        <v>2.3589717105574705E-10</v>
      </c>
      <c r="O52">
        <f t="shared" si="9"/>
        <v>2087174.686519413</v>
      </c>
      <c r="P52">
        <f>O52/Sheet1!$G$10</f>
        <v>8.3486987460776524E-12</v>
      </c>
    </row>
    <row r="53" spans="1:16" x14ac:dyDescent="0.25">
      <c r="A53">
        <f t="shared" si="10"/>
        <v>125892.54117941715</v>
      </c>
      <c r="B53">
        <f t="shared" si="4"/>
        <v>1.0001351511951098</v>
      </c>
      <c r="C53">
        <f t="shared" si="5"/>
        <v>1.6439209304458177E-2</v>
      </c>
      <c r="D53">
        <f t="shared" si="6"/>
        <v>1.6441431083242333E-2</v>
      </c>
      <c r="E53">
        <f t="shared" si="0"/>
        <v>3.2882862166484664E-4</v>
      </c>
      <c r="F53">
        <f t="shared" si="1"/>
        <v>3.2878418608916354E-4</v>
      </c>
      <c r="G53">
        <f t="shared" si="11"/>
        <v>1.6168722902535525E-15</v>
      </c>
      <c r="H53">
        <f t="shared" si="11"/>
        <v>1.6164353353395493E-15</v>
      </c>
      <c r="I53">
        <f t="shared" si="12"/>
        <v>1.4268767955569005E-10</v>
      </c>
      <c r="J53">
        <f t="shared" si="12"/>
        <v>1.4272625089930428E-10</v>
      </c>
      <c r="M53">
        <f t="shared" si="7"/>
        <v>5.2554886520228911E-11</v>
      </c>
      <c r="N53">
        <f t="shared" si="8"/>
        <v>2.1024795750380381E-10</v>
      </c>
      <c r="O53">
        <f t="shared" si="9"/>
        <v>3711605.3577753673</v>
      </c>
      <c r="P53">
        <f>O53/Sheet1!$G$10</f>
        <v>1.4846421431101469E-11</v>
      </c>
    </row>
    <row r="54" spans="1:16" x14ac:dyDescent="0.25">
      <c r="A54">
        <f t="shared" si="10"/>
        <v>158489.3192461119</v>
      </c>
      <c r="B54">
        <f t="shared" si="4"/>
        <v>1.0001701452739582</v>
      </c>
      <c r="C54">
        <f t="shared" si="5"/>
        <v>1.8444612204430409E-2</v>
      </c>
      <c r="D54">
        <f t="shared" si="6"/>
        <v>1.8447750468026984E-2</v>
      </c>
      <c r="E54">
        <f t="shared" si="0"/>
        <v>3.6895500936053971E-4</v>
      </c>
      <c r="F54">
        <f t="shared" si="1"/>
        <v>3.6889224408860822E-4</v>
      </c>
      <c r="G54">
        <f t="shared" si="11"/>
        <v>2.0355571569875832E-15</v>
      </c>
      <c r="H54">
        <f t="shared" si="11"/>
        <v>2.034864652185652E-15</v>
      </c>
      <c r="I54">
        <f t="shared" si="12"/>
        <v>1.1333887355715302E-10</v>
      </c>
      <c r="J54">
        <f t="shared" si="12"/>
        <v>1.1337744502385941E-10</v>
      </c>
      <c r="M54">
        <f t="shared" si="7"/>
        <v>4.6839182170615051E-11</v>
      </c>
      <c r="N54">
        <f t="shared" si="8"/>
        <v>1.8738860654438971E-10</v>
      </c>
      <c r="O54">
        <f t="shared" si="9"/>
        <v>6600328.6878287066</v>
      </c>
      <c r="P54">
        <f>O54/Sheet1!$G$10</f>
        <v>2.6401314751314825E-11</v>
      </c>
    </row>
    <row r="55" spans="1:16" x14ac:dyDescent="0.25">
      <c r="A55">
        <f t="shared" si="10"/>
        <v>199526.23149688868</v>
      </c>
      <c r="B55">
        <f t="shared" si="4"/>
        <v>1.0002142002090826</v>
      </c>
      <c r="C55">
        <f t="shared" si="5"/>
        <v>2.0694511646264308E-2</v>
      </c>
      <c r="D55">
        <f t="shared" si="6"/>
        <v>2.06989444149858E-2</v>
      </c>
      <c r="E55">
        <f t="shared" si="0"/>
        <v>4.1397888829971602E-4</v>
      </c>
      <c r="F55">
        <f t="shared" si="1"/>
        <v>4.1389023292528619E-4</v>
      </c>
      <c r="G55">
        <f t="shared" si="11"/>
        <v>2.5626709612910081E-15</v>
      </c>
      <c r="H55">
        <f t="shared" si="11"/>
        <v>2.5615734653988545E-15</v>
      </c>
      <c r="I55">
        <f t="shared" si="12"/>
        <v>9.0026288477530063E-11</v>
      </c>
      <c r="J55">
        <f t="shared" si="12"/>
        <v>9.0064859880273152E-11</v>
      </c>
      <c r="M55">
        <f t="shared" si="7"/>
        <v>4.1745005324251352E-11</v>
      </c>
      <c r="N55">
        <f t="shared" si="8"/>
        <v>1.6701578845247977E-10</v>
      </c>
      <c r="O55">
        <f t="shared" si="9"/>
        <v>11737356.870290969</v>
      </c>
      <c r="P55">
        <f>O55/Sheet1!$G$10</f>
        <v>4.6949427481163875E-11</v>
      </c>
    </row>
    <row r="56" spans="1:16" x14ac:dyDescent="0.25">
      <c r="A56">
        <f t="shared" si="10"/>
        <v>251188.64315095893</v>
      </c>
      <c r="B56">
        <f t="shared" si="4"/>
        <v>1.0002696620864255</v>
      </c>
      <c r="C56">
        <f t="shared" si="5"/>
        <v>2.3218658409536446E-2</v>
      </c>
      <c r="D56">
        <f t="shared" si="6"/>
        <v>2.3224919601407164E-2</v>
      </c>
      <c r="E56">
        <f t="shared" si="0"/>
        <v>4.6449839202814328E-4</v>
      </c>
      <c r="F56">
        <f t="shared" si="1"/>
        <v>4.6437316819072894E-4</v>
      </c>
      <c r="G56">
        <f t="shared" si="11"/>
        <v>3.2263008730624202E-15</v>
      </c>
      <c r="H56">
        <f t="shared" si="11"/>
        <v>3.2245615546918198E-15</v>
      </c>
      <c r="I56">
        <f t="shared" si="12"/>
        <v>7.1508443976951427E-11</v>
      </c>
      <c r="J56">
        <f t="shared" si="12"/>
        <v>7.1547015406943577E-11</v>
      </c>
      <c r="M56">
        <f t="shared" si="7"/>
        <v>3.7204759355016748E-11</v>
      </c>
      <c r="N56">
        <f t="shared" si="8"/>
        <v>1.4885916827219748E-10</v>
      </c>
      <c r="O56">
        <f t="shared" si="9"/>
        <v>20872587.252719082</v>
      </c>
      <c r="P56">
        <f>O56/Sheet1!$G$10</f>
        <v>8.3490349010876328E-11</v>
      </c>
    </row>
    <row r="57" spans="1:16" x14ac:dyDescent="0.25">
      <c r="A57">
        <f t="shared" si="10"/>
        <v>316227.76601683913</v>
      </c>
      <c r="B57">
        <f t="shared" si="4"/>
        <v>1.0003394844531985</v>
      </c>
      <c r="C57">
        <f t="shared" si="5"/>
        <v>2.6050399493113198E-2</v>
      </c>
      <c r="D57">
        <f t="shared" si="6"/>
        <v>2.6059243198740721E-2</v>
      </c>
      <c r="E57">
        <f t="shared" si="0"/>
        <v>5.2118486397481438E-4</v>
      </c>
      <c r="F57">
        <f t="shared" si="1"/>
        <v>5.2100798986226397E-4</v>
      </c>
      <c r="G57">
        <f t="shared" si="11"/>
        <v>4.0618136500790499E-15</v>
      </c>
      <c r="H57">
        <f t="shared" si="11"/>
        <v>4.059057209553103E-15</v>
      </c>
      <c r="I57">
        <f t="shared" si="12"/>
        <v>5.6799197380629119E-11</v>
      </c>
      <c r="J57">
        <f t="shared" si="12"/>
        <v>5.6837768802863013E-11</v>
      </c>
      <c r="M57">
        <f t="shared" si="7"/>
        <v>3.3158197965308548E-11</v>
      </c>
      <c r="N57">
        <f t="shared" si="8"/>
        <v>1.3267781863205532E-10</v>
      </c>
      <c r="O57">
        <f t="shared" si="9"/>
        <v>37117935.165066026</v>
      </c>
      <c r="P57">
        <f>O57/Sheet1!$G$10</f>
        <v>1.484717406602641E-10</v>
      </c>
    </row>
    <row r="58" spans="1:16" x14ac:dyDescent="0.25">
      <c r="A58">
        <f t="shared" si="10"/>
        <v>398107.17055349879</v>
      </c>
      <c r="B58">
        <f t="shared" si="4"/>
        <v>1.0004273856050407</v>
      </c>
      <c r="C58">
        <f t="shared" si="5"/>
        <v>2.9227102949334078E-2</v>
      </c>
      <c r="D58">
        <f t="shared" si="6"/>
        <v>2.9239594192411667E-2</v>
      </c>
      <c r="E58">
        <f t="shared" si="0"/>
        <v>5.847918838482334E-4</v>
      </c>
      <c r="F58">
        <f t="shared" si="1"/>
        <v>5.845420589866816E-4</v>
      </c>
      <c r="G58">
        <f t="shared" si="11"/>
        <v>5.1137446764745089E-15</v>
      </c>
      <c r="H58">
        <f t="shared" si="11"/>
        <v>5.1093763970155973E-15</v>
      </c>
      <c r="I58">
        <f t="shared" si="12"/>
        <v>4.5115227652160936E-11</v>
      </c>
      <c r="J58">
        <f t="shared" si="12"/>
        <v>4.5153799075936288E-11</v>
      </c>
      <c r="K58">
        <f t="shared" ref="K58:L89" si="13">1/(4*PI()*$R$6)*$R$15*$R$10^2/G58</f>
        <v>1.8046091060864377E-8</v>
      </c>
      <c r="L58">
        <f t="shared" si="13"/>
        <v>1.8061519630374518E-8</v>
      </c>
      <c r="M58">
        <f t="shared" si="7"/>
        <v>2.9551625755264844E-11</v>
      </c>
      <c r="N58">
        <f t="shared" si="8"/>
        <v>1.1825702277887274E-10</v>
      </c>
      <c r="O58">
        <f t="shared" si="9"/>
        <v>2.7011328997287167</v>
      </c>
      <c r="P58">
        <f>O58/Sheet1!$G$10</f>
        <v>1.0804531598914867E-17</v>
      </c>
    </row>
    <row r="59" spans="1:16" x14ac:dyDescent="0.25">
      <c r="A59">
        <f t="shared" si="10"/>
        <v>501187.23362727423</v>
      </c>
      <c r="B59">
        <f t="shared" si="4"/>
        <v>1.000538046598821</v>
      </c>
      <c r="C59">
        <f t="shared" si="5"/>
        <v>3.2790628811306427E-2</v>
      </c>
      <c r="D59">
        <f t="shared" si="6"/>
        <v>3.2808271697611552E-2</v>
      </c>
      <c r="E59">
        <f t="shared" si="0"/>
        <v>6.5616543395223103E-4</v>
      </c>
      <c r="F59">
        <f t="shared" si="1"/>
        <v>6.5581257622612853E-4</v>
      </c>
      <c r="G59">
        <f t="shared" si="11"/>
        <v>6.4381785417937856E-15</v>
      </c>
      <c r="H59">
        <f t="shared" si="11"/>
        <v>6.4312560530584913E-15</v>
      </c>
      <c r="I59">
        <f t="shared" si="12"/>
        <v>3.5834320799978074E-11</v>
      </c>
      <c r="J59">
        <f t="shared" si="12"/>
        <v>3.5872892220557232E-11</v>
      </c>
      <c r="K59">
        <f t="shared" si="13"/>
        <v>1.4333728319991232E-8</v>
      </c>
      <c r="L59">
        <f t="shared" si="13"/>
        <v>1.4349156888222896E-8</v>
      </c>
      <c r="M59">
        <f t="shared" si="7"/>
        <v>2.6337185718712212E-11</v>
      </c>
      <c r="N59">
        <f t="shared" si="8"/>
        <v>1.054054254076427E-10</v>
      </c>
      <c r="O59">
        <f t="shared" si="9"/>
        <v>5.3891690602963811</v>
      </c>
      <c r="P59">
        <f>O59/Sheet1!$G$10</f>
        <v>2.1556676241185524E-17</v>
      </c>
    </row>
    <row r="60" spans="1:16" x14ac:dyDescent="0.25">
      <c r="A60">
        <f t="shared" si="10"/>
        <v>630957.34448019578</v>
      </c>
      <c r="B60">
        <f t="shared" si="4"/>
        <v>1.0006773605359851</v>
      </c>
      <c r="C60">
        <f t="shared" si="5"/>
        <v>3.6787849382238773E-2</v>
      </c>
      <c r="D60">
        <f t="shared" si="6"/>
        <v>3.6812768019614063E-2</v>
      </c>
      <c r="E60">
        <f t="shared" si="0"/>
        <v>7.3625536039228123E-4</v>
      </c>
      <c r="F60">
        <f t="shared" si="1"/>
        <v>7.3575698764477549E-4</v>
      </c>
      <c r="G60">
        <f t="shared" si="11"/>
        <v>8.1057498725569345E-15</v>
      </c>
      <c r="H60">
        <f t="shared" si="11"/>
        <v>8.0947799963442365E-15</v>
      </c>
      <c r="I60">
        <f t="shared" si="12"/>
        <v>2.846223469284002E-11</v>
      </c>
      <c r="J60">
        <f t="shared" si="12"/>
        <v>2.8500806116826616E-11</v>
      </c>
      <c r="K60">
        <f t="shared" si="13"/>
        <v>1.138489387713601E-8</v>
      </c>
      <c r="L60">
        <f t="shared" si="13"/>
        <v>1.1400322446730649E-8</v>
      </c>
      <c r="M60">
        <f t="shared" si="7"/>
        <v>2.3472224211707726E-11</v>
      </c>
      <c r="N60">
        <f t="shared" si="8"/>
        <v>9.3952493480322075E-11</v>
      </c>
      <c r="O60">
        <f t="shared" si="9"/>
        <v>10.752053594876235</v>
      </c>
      <c r="P60">
        <f>O60/Sheet1!$G$10</f>
        <v>4.3008214379504941E-17</v>
      </c>
    </row>
    <row r="61" spans="1:16" x14ac:dyDescent="0.25">
      <c r="A61">
        <f t="shared" si="10"/>
        <v>794328.23472428473</v>
      </c>
      <c r="B61">
        <f t="shared" si="4"/>
        <v>1.0008527463916981</v>
      </c>
      <c r="C61">
        <f t="shared" si="5"/>
        <v>4.1271221594684666E-2</v>
      </c>
      <c r="D61">
        <f t="shared" si="6"/>
        <v>4.1306415479980506E-2</v>
      </c>
      <c r="E61">
        <f t="shared" si="0"/>
        <v>8.2612830959961014E-4</v>
      </c>
      <c r="F61">
        <f t="shared" si="1"/>
        <v>8.2542443189369339E-4</v>
      </c>
      <c r="G61">
        <f t="shared" si="11"/>
        <v>1.0205427267544504E-14</v>
      </c>
      <c r="H61">
        <f t="shared" si="11"/>
        <v>1.0188044237303111E-14</v>
      </c>
      <c r="I61">
        <f t="shared" si="12"/>
        <v>2.2606378859597068E-11</v>
      </c>
      <c r="J61">
        <f t="shared" si="12"/>
        <v>2.2644950282945029E-11</v>
      </c>
      <c r="K61">
        <f t="shared" si="13"/>
        <v>9.0425515438388284E-9</v>
      </c>
      <c r="L61">
        <f t="shared" si="13"/>
        <v>9.0579801131780139E-9</v>
      </c>
      <c r="M61">
        <f t="shared" si="7"/>
        <v>2.091872496728135E-11</v>
      </c>
      <c r="N61">
        <f t="shared" si="8"/>
        <v>8.3746253338064461E-11</v>
      </c>
      <c r="O61">
        <f t="shared" si="9"/>
        <v>21.451278448789608</v>
      </c>
      <c r="P61">
        <f>O61/Sheet1!$G$10</f>
        <v>8.5805113795158429E-17</v>
      </c>
    </row>
    <row r="62" spans="1:16" x14ac:dyDescent="0.25">
      <c r="A62">
        <f t="shared" si="10"/>
        <v>1000000.0000000041</v>
      </c>
      <c r="B62">
        <f t="shared" si="4"/>
        <v>1.0010735441023246</v>
      </c>
      <c r="C62">
        <f t="shared" si="5"/>
        <v>4.6299413130437048E-2</v>
      </c>
      <c r="D62">
        <f t="shared" si="6"/>
        <v>4.6349117592344322E-2</v>
      </c>
      <c r="E62">
        <f t="shared" si="0"/>
        <v>9.269823518468865E-4</v>
      </c>
      <c r="F62">
        <f t="shared" si="1"/>
        <v>9.2598826260874094E-4</v>
      </c>
      <c r="G62">
        <f t="shared" si="11"/>
        <v>1.2849286670611785E-14</v>
      </c>
      <c r="H62">
        <f t="shared" si="11"/>
        <v>1.2821742511188095E-14</v>
      </c>
      <c r="I62">
        <f t="shared" si="12"/>
        <v>1.7954907626260396E-11</v>
      </c>
      <c r="J62">
        <f t="shared" si="12"/>
        <v>1.7993479048020251E-11</v>
      </c>
      <c r="K62">
        <f t="shared" si="13"/>
        <v>7.1819630505041583E-9</v>
      </c>
      <c r="L62">
        <f t="shared" si="13"/>
        <v>7.1973916192081022E-9</v>
      </c>
      <c r="M62">
        <f t="shared" si="7"/>
        <v>1.8642804646461885E-11</v>
      </c>
      <c r="N62">
        <f t="shared" si="8"/>
        <v>7.4651274077763515E-11</v>
      </c>
      <c r="O62">
        <f t="shared" si="9"/>
        <v>42.796185603276271</v>
      </c>
      <c r="P62">
        <f>O62/Sheet1!$G$10</f>
        <v>1.7118474241310508E-16</v>
      </c>
    </row>
    <row r="63" spans="1:16" x14ac:dyDescent="0.25">
      <c r="A63">
        <f t="shared" si="10"/>
        <v>1258925.4117941724</v>
      </c>
      <c r="B63">
        <f t="shared" si="4"/>
        <v>1.0013515119510981</v>
      </c>
      <c r="C63">
        <f t="shared" si="5"/>
        <v>5.1937982310470532E-2</v>
      </c>
      <c r="D63">
        <f t="shared" si="6"/>
        <v>5.2008177114279054E-2</v>
      </c>
      <c r="E63">
        <f t="shared" si="0"/>
        <v>1.040163542285581E-3</v>
      </c>
      <c r="F63">
        <f t="shared" si="1"/>
        <v>1.0387596462094106E-3</v>
      </c>
      <c r="G63">
        <f t="shared" si="11"/>
        <v>1.6178536048778676E-14</v>
      </c>
      <c r="H63">
        <f t="shared" si="11"/>
        <v>1.6134893634299182E-14</v>
      </c>
      <c r="I63">
        <f t="shared" si="12"/>
        <v>1.4260113185679106E-11</v>
      </c>
      <c r="J63">
        <f t="shared" si="12"/>
        <v>1.4298684606370157E-11</v>
      </c>
      <c r="K63">
        <f t="shared" si="13"/>
        <v>5.7040452742716436E-9</v>
      </c>
      <c r="L63">
        <f t="shared" si="13"/>
        <v>5.7194738425480642E-9</v>
      </c>
      <c r="M63">
        <f t="shared" si="7"/>
        <v>1.6614263232324079E-11</v>
      </c>
      <c r="N63">
        <f t="shared" si="8"/>
        <v>6.6546870430564991E-11</v>
      </c>
      <c r="O63">
        <f t="shared" si="9"/>
        <v>85.377714145746069</v>
      </c>
      <c r="P63">
        <f>O63/Sheet1!$G$10</f>
        <v>3.415108565829843E-16</v>
      </c>
    </row>
    <row r="64" spans="1:16" x14ac:dyDescent="0.25">
      <c r="A64">
        <f t="shared" si="10"/>
        <v>1584893.19246112</v>
      </c>
      <c r="B64">
        <f t="shared" si="4"/>
        <v>1.0017014527395809</v>
      </c>
      <c r="C64">
        <f t="shared" si="5"/>
        <v>5.8260109127023917E-2</v>
      </c>
      <c r="D64">
        <f t="shared" si="6"/>
        <v>5.8359235949306372E-2</v>
      </c>
      <c r="E64">
        <f t="shared" si="0"/>
        <v>1.1671847189861275E-3</v>
      </c>
      <c r="F64">
        <f t="shared" si="1"/>
        <v>1.1652021825404783E-3</v>
      </c>
      <c r="G64">
        <f t="shared" si="11"/>
        <v>2.0371124333531696E-14</v>
      </c>
      <c r="H64">
        <f t="shared" si="11"/>
        <v>2.0301979959367986E-14</v>
      </c>
      <c r="I64">
        <f t="shared" si="12"/>
        <v>1.1325234260851241E-11</v>
      </c>
      <c r="J64">
        <f t="shared" si="12"/>
        <v>1.1363805682790934E-11</v>
      </c>
      <c r="K64">
        <f t="shared" si="13"/>
        <v>4.530093704340497E-9</v>
      </c>
      <c r="L64">
        <f t="shared" si="13"/>
        <v>4.5455222731163742E-9</v>
      </c>
      <c r="M64">
        <f t="shared" si="7"/>
        <v>1.4806183301655013E-11</v>
      </c>
      <c r="N64">
        <f t="shared" si="8"/>
        <v>5.9325501291185384E-11</v>
      </c>
      <c r="O64">
        <f t="shared" si="9"/>
        <v>170.32106659135906</v>
      </c>
      <c r="P64">
        <f>O64/Sheet1!$G$10</f>
        <v>6.8128426636543621E-16</v>
      </c>
    </row>
    <row r="65" spans="1:16" x14ac:dyDescent="0.25">
      <c r="A65">
        <f t="shared" si="10"/>
        <v>1995262.3149688879</v>
      </c>
      <c r="B65">
        <f t="shared" si="4"/>
        <v>1.0021420020908252</v>
      </c>
      <c r="C65">
        <f t="shared" si="5"/>
        <v>6.5347370791000767E-2</v>
      </c>
      <c r="D65">
        <f t="shared" si="6"/>
        <v>6.5487344995865018E-2</v>
      </c>
      <c r="E65">
        <f t="shared" si="0"/>
        <v>1.3097468999173005E-3</v>
      </c>
      <c r="F65">
        <f t="shared" si="1"/>
        <v>1.3069474158200153E-3</v>
      </c>
      <c r="G65">
        <f t="shared" si="11"/>
        <v>2.5651359070705607E-14</v>
      </c>
      <c r="H65">
        <f t="shared" si="11"/>
        <v>2.5541820847537671E-14</v>
      </c>
      <c r="I65">
        <f t="shared" si="12"/>
        <v>8.9939778472652811E-12</v>
      </c>
      <c r="J65">
        <f t="shared" si="12"/>
        <v>9.0325492693452454E-12</v>
      </c>
      <c r="K65">
        <f t="shared" si="13"/>
        <v>3.5975911389061131E-9</v>
      </c>
      <c r="L65">
        <f t="shared" si="13"/>
        <v>3.6130197077380988E-9</v>
      </c>
      <c r="M65">
        <f t="shared" si="7"/>
        <v>1.3194572857771595E-11</v>
      </c>
      <c r="N65">
        <f t="shared" si="8"/>
        <v>5.2891342641681932E-11</v>
      </c>
      <c r="O65">
        <f t="shared" si="9"/>
        <v>339.76026668527498</v>
      </c>
      <c r="P65">
        <f>O65/Sheet1!$G$10</f>
        <v>1.3590410667410999E-15</v>
      </c>
    </row>
    <row r="66" spans="1:16" x14ac:dyDescent="0.25">
      <c r="A66">
        <f t="shared" si="10"/>
        <v>2511886.4315095907</v>
      </c>
      <c r="B66">
        <f t="shared" si="4"/>
        <v>1.002696620864256</v>
      </c>
      <c r="C66">
        <f t="shared" si="5"/>
        <v>7.3290549250763226E-2</v>
      </c>
      <c r="D66">
        <f t="shared" si="6"/>
        <v>7.3488186075025622E-2</v>
      </c>
      <c r="E66">
        <f t="shared" ref="E66:E122" si="14">D66*$R$13</f>
        <v>1.4697637215005126E-3</v>
      </c>
      <c r="F66">
        <f t="shared" ref="F66:F122" si="15">C66*$R$12</f>
        <v>1.4658109850152646E-3</v>
      </c>
      <c r="G66">
        <f t="shared" ref="G66:H97" si="16">$R$8*$R$1^2*(SQRT((SQRT(5)*E66)^2+1)-1)</f>
        <v>3.2302075434811968E-14</v>
      </c>
      <c r="H66">
        <f t="shared" si="16"/>
        <v>3.2128565154462042E-14</v>
      </c>
      <c r="I66">
        <f t="shared" ref="I66:J83" si="17">1/(4*PI()*$R$6)*$R$15*$R$9^2/G66</f>
        <v>7.1421960393770753E-12</v>
      </c>
      <c r="J66">
        <f t="shared" si="17"/>
        <v>7.1807674611367656E-12</v>
      </c>
      <c r="K66">
        <f t="shared" si="13"/>
        <v>2.8568784157508304E-9</v>
      </c>
      <c r="L66">
        <f t="shared" si="13"/>
        <v>2.8723069844547065E-9</v>
      </c>
      <c r="M66">
        <f t="shared" si="7"/>
        <v>1.175804698632526E-11</v>
      </c>
      <c r="N66">
        <f t="shared" si="8"/>
        <v>4.7159015924605941E-11</v>
      </c>
      <c r="O66">
        <f t="shared" si="9"/>
        <v>677.72289768160283</v>
      </c>
      <c r="P66">
        <f>O66/Sheet1!$G$10</f>
        <v>2.7108915907264114E-15</v>
      </c>
    </row>
    <row r="67" spans="1:16" x14ac:dyDescent="0.25">
      <c r="A67">
        <f t="shared" si="10"/>
        <v>3162277.660168393</v>
      </c>
      <c r="B67">
        <f t="shared" ref="B67:B122" si="18">1+$R$3*A67/($R$5*$R$1^2)</f>
        <v>1.0033948445319865</v>
      </c>
      <c r="C67">
        <f t="shared" ref="C67:C122" si="19">SQRT(1-B67^-2)</f>
        <v>8.2190449544162478E-2</v>
      </c>
      <c r="D67">
        <f t="shared" ref="D67:D122" si="20">B67*C67</f>
        <v>8.2469473342378988E-2</v>
      </c>
      <c r="E67">
        <f t="shared" si="14"/>
        <v>1.6493894668475797E-3</v>
      </c>
      <c r="F67">
        <f t="shared" si="15"/>
        <v>1.6438089908832497E-3</v>
      </c>
      <c r="G67">
        <f t="shared" si="16"/>
        <v>4.0680052961503443E-14</v>
      </c>
      <c r="H67">
        <f t="shared" si="16"/>
        <v>4.0405249148280927E-14</v>
      </c>
      <c r="I67">
        <f t="shared" si="17"/>
        <v>5.6712747019404847E-12</v>
      </c>
      <c r="J67">
        <f t="shared" si="17"/>
        <v>5.7098461238912869E-12</v>
      </c>
      <c r="K67">
        <f t="shared" si="13"/>
        <v>2.268509880776194E-9</v>
      </c>
      <c r="L67">
        <f t="shared" si="13"/>
        <v>2.2839384495565148E-9</v>
      </c>
      <c r="M67">
        <f t="shared" ref="M67:M122" si="21">SQRT(5)*$R$16/E67</f>
        <v>1.0477544111657826E-11</v>
      </c>
      <c r="N67">
        <f t="shared" ref="N67:N122" si="22">SQRT(5)*$R$17/F67</f>
        <v>4.2052454979975723E-11</v>
      </c>
      <c r="O67">
        <f t="shared" ref="O67:O122" si="23">$R$15*$R$8/((4/3)*PI()*MAX($I67,$K67,$M67,$R$19)^2*MAX($J67,$L67,$N67,$R$19))</f>
        <v>1351.7637093930934</v>
      </c>
      <c r="P67">
        <f>O67/Sheet1!$G$10</f>
        <v>5.4070548375723737E-15</v>
      </c>
    </row>
    <row r="68" spans="1:16" x14ac:dyDescent="0.25">
      <c r="A68">
        <f t="shared" ref="A68:A121" si="24">A67*(10^0.1)</f>
        <v>3981071.7055349899</v>
      </c>
      <c r="B68">
        <f t="shared" si="18"/>
        <v>1.0042738560504081</v>
      </c>
      <c r="C68">
        <f t="shared" si="19"/>
        <v>9.2158695557624348E-2</v>
      </c>
      <c r="D68">
        <f t="shared" si="20"/>
        <v>9.2552568556231021E-2</v>
      </c>
      <c r="E68">
        <f t="shared" si="14"/>
        <v>1.8510513711246204E-3</v>
      </c>
      <c r="F68">
        <f t="shared" si="15"/>
        <v>1.843173911152487E-3</v>
      </c>
      <c r="G68">
        <f t="shared" si="16"/>
        <v>5.1235577551164366E-14</v>
      </c>
      <c r="H68">
        <f t="shared" si="16"/>
        <v>5.0800424102172654E-14</v>
      </c>
      <c r="I68">
        <f t="shared" si="17"/>
        <v>4.5028819086461249E-12</v>
      </c>
      <c r="J68">
        <f t="shared" si="17"/>
        <v>4.5414533305895487E-12</v>
      </c>
      <c r="K68">
        <f t="shared" si="13"/>
        <v>1.8011527634584502E-9</v>
      </c>
      <c r="L68">
        <f t="shared" si="13"/>
        <v>1.8165813322358196E-9</v>
      </c>
      <c r="M68">
        <f t="shared" si="21"/>
        <v>9.3360730910994445E-12</v>
      </c>
      <c r="N68">
        <f t="shared" si="22"/>
        <v>3.7503896494267558E-11</v>
      </c>
      <c r="O68">
        <f t="shared" si="23"/>
        <v>2695.9422485312652</v>
      </c>
      <c r="P68">
        <f>O68/Sheet1!$G$10</f>
        <v>1.0783768994125062E-14</v>
      </c>
    </row>
    <row r="69" spans="1:16" x14ac:dyDescent="0.25">
      <c r="A69">
        <f t="shared" si="24"/>
        <v>5011872.3362727454</v>
      </c>
      <c r="B69">
        <f t="shared" si="18"/>
        <v>1.0053804659882091</v>
      </c>
      <c r="C69">
        <f t="shared" si="19"/>
        <v>0.10331845244469064</v>
      </c>
      <c r="D69">
        <f t="shared" si="20"/>
        <v>0.10387435386402369</v>
      </c>
      <c r="E69">
        <f t="shared" si="14"/>
        <v>2.0774870772804739E-3</v>
      </c>
      <c r="F69">
        <f t="shared" si="15"/>
        <v>2.0663690488938128E-3</v>
      </c>
      <c r="G69">
        <f t="shared" si="16"/>
        <v>6.4537311852549414E-14</v>
      </c>
      <c r="H69">
        <f t="shared" si="16"/>
        <v>6.3848398918743785E-14</v>
      </c>
      <c r="I69">
        <f t="shared" si="17"/>
        <v>3.5747964799227987E-12</v>
      </c>
      <c r="J69">
        <f t="shared" si="17"/>
        <v>3.6133679017978532E-12</v>
      </c>
      <c r="K69">
        <f t="shared" si="13"/>
        <v>1.4299185919691197E-9</v>
      </c>
      <c r="L69">
        <f t="shared" si="13"/>
        <v>1.4453471607191415E-9</v>
      </c>
      <c r="M69">
        <f t="shared" si="21"/>
        <v>8.3184877947937199E-12</v>
      </c>
      <c r="N69">
        <f t="shared" si="22"/>
        <v>3.3452980541787752E-11</v>
      </c>
      <c r="O69">
        <f t="shared" si="23"/>
        <v>5376.1543585692416</v>
      </c>
      <c r="P69">
        <f>O69/Sheet1!$G$10</f>
        <v>2.1504617434276967E-14</v>
      </c>
    </row>
    <row r="70" spans="1:16" x14ac:dyDescent="0.25">
      <c r="A70">
        <f t="shared" si="24"/>
        <v>6309573.4448019611</v>
      </c>
      <c r="B70">
        <f t="shared" si="18"/>
        <v>1.0067736053598506</v>
      </c>
      <c r="C70">
        <f t="shared" si="19"/>
        <v>0.11580500088133139</v>
      </c>
      <c r="D70">
        <f t="shared" si="20"/>
        <v>0.11658941825599868</v>
      </c>
      <c r="E70">
        <f t="shared" si="14"/>
        <v>2.3317883651199738E-3</v>
      </c>
      <c r="F70">
        <f t="shared" si="15"/>
        <v>2.3161000176266278E-3</v>
      </c>
      <c r="G70">
        <f t="shared" si="16"/>
        <v>8.1303990760178004E-14</v>
      </c>
      <c r="H70">
        <f t="shared" si="16"/>
        <v>8.0213646656388926E-14</v>
      </c>
      <c r="I70">
        <f t="shared" si="17"/>
        <v>2.8375944781688655E-12</v>
      </c>
      <c r="J70">
        <f t="shared" si="17"/>
        <v>2.8761659000800203E-12</v>
      </c>
      <c r="K70">
        <f t="shared" si="13"/>
        <v>1.1350377912675463E-9</v>
      </c>
      <c r="L70">
        <f t="shared" si="13"/>
        <v>1.1504663600320083E-9</v>
      </c>
      <c r="M70">
        <f t="shared" si="21"/>
        <v>7.4112861847606571E-12</v>
      </c>
      <c r="N70">
        <f t="shared" si="22"/>
        <v>2.9845949250340545E-11</v>
      </c>
      <c r="O70">
        <f t="shared" si="23"/>
        <v>10719.436636174412</v>
      </c>
      <c r="P70">
        <f>O70/Sheet1!$G$10</f>
        <v>4.2877746544697649E-14</v>
      </c>
    </row>
    <row r="71" spans="1:16" x14ac:dyDescent="0.25">
      <c r="A71">
        <f t="shared" si="24"/>
        <v>7943282.3472428517</v>
      </c>
      <c r="B71">
        <f t="shared" si="18"/>
        <v>1.008527463916981</v>
      </c>
      <c r="C71">
        <f t="shared" si="19"/>
        <v>0.12976605537751298</v>
      </c>
      <c r="D71">
        <f t="shared" si="20"/>
        <v>0.13087263073239369</v>
      </c>
      <c r="E71">
        <f t="shared" si="14"/>
        <v>2.617452614647874E-3</v>
      </c>
      <c r="F71">
        <f t="shared" si="15"/>
        <v>2.5953211075502598E-3</v>
      </c>
      <c r="G71">
        <f t="shared" si="16"/>
        <v>1.024449347103166E-13</v>
      </c>
      <c r="H71">
        <f t="shared" si="16"/>
        <v>1.0071985550536253E-13</v>
      </c>
      <c r="I71">
        <f t="shared" si="17"/>
        <v>2.2520172020856429E-12</v>
      </c>
      <c r="J71">
        <f t="shared" si="17"/>
        <v>2.2905886240264733E-12</v>
      </c>
      <c r="K71">
        <f t="shared" si="13"/>
        <v>9.0080688083425732E-10</v>
      </c>
      <c r="L71">
        <f t="shared" si="13"/>
        <v>9.1623544961058945E-10</v>
      </c>
      <c r="M71">
        <f t="shared" si="21"/>
        <v>6.6024312338980736E-12</v>
      </c>
      <c r="N71">
        <f t="shared" si="22"/>
        <v>2.6634932912037944E-11</v>
      </c>
      <c r="O71">
        <f t="shared" si="23"/>
        <v>21369.583046177144</v>
      </c>
      <c r="P71">
        <f>O71/Sheet1!$G$10</f>
        <v>8.5478332184708578E-14</v>
      </c>
    </row>
    <row r="72" spans="1:16" x14ac:dyDescent="0.25">
      <c r="A72">
        <f t="shared" si="24"/>
        <v>10000000.000000047</v>
      </c>
      <c r="B72">
        <f t="shared" si="18"/>
        <v>1.0107354410232452</v>
      </c>
      <c r="C72">
        <f t="shared" si="19"/>
        <v>0.14536167453040924</v>
      </c>
      <c r="D72">
        <f t="shared" si="20"/>
        <v>0.14692219621437061</v>
      </c>
      <c r="E72">
        <f t="shared" si="14"/>
        <v>2.9384439242874125E-3</v>
      </c>
      <c r="F72">
        <f t="shared" si="15"/>
        <v>2.9072334906081847E-3</v>
      </c>
      <c r="G72">
        <f t="shared" si="16"/>
        <v>1.291120212912664E-13</v>
      </c>
      <c r="H72">
        <f t="shared" si="16"/>
        <v>1.2638391098352818E-13</v>
      </c>
      <c r="I72">
        <f t="shared" si="17"/>
        <v>1.7868805160575659E-12</v>
      </c>
      <c r="J72">
        <f t="shared" si="17"/>
        <v>1.8254519379784193E-12</v>
      </c>
      <c r="K72">
        <f t="shared" si="13"/>
        <v>7.1475220642302645E-10</v>
      </c>
      <c r="L72">
        <f t="shared" si="13"/>
        <v>7.3018077519136792E-10</v>
      </c>
      <c r="M72">
        <f t="shared" si="21"/>
        <v>5.8811913180851888E-12</v>
      </c>
      <c r="N72">
        <f t="shared" si="22"/>
        <v>2.3777314002507648E-11</v>
      </c>
      <c r="O72">
        <f t="shared" si="23"/>
        <v>42591.714772202911</v>
      </c>
      <c r="P72">
        <f>O72/Sheet1!$G$10</f>
        <v>1.7036685908881165E-13</v>
      </c>
    </row>
    <row r="73" spans="1:16" x14ac:dyDescent="0.25">
      <c r="A73">
        <f t="shared" si="24"/>
        <v>12589254.117941732</v>
      </c>
      <c r="B73">
        <f t="shared" si="18"/>
        <v>1.0135151195109811</v>
      </c>
      <c r="C73">
        <f t="shared" si="19"/>
        <v>0.16276355274490592</v>
      </c>
      <c r="D73">
        <f t="shared" si="20"/>
        <v>0.16496332161228519</v>
      </c>
      <c r="E73">
        <f t="shared" si="14"/>
        <v>3.299266432245704E-3</v>
      </c>
      <c r="F73">
        <f t="shared" si="15"/>
        <v>3.2552710548981183E-3</v>
      </c>
      <c r="G73">
        <f t="shared" si="16"/>
        <v>1.6276664833989259E-13</v>
      </c>
      <c r="H73">
        <f t="shared" si="16"/>
        <v>1.5845469562235662E-13</v>
      </c>
      <c r="I73">
        <f t="shared" si="17"/>
        <v>1.4174141790546979E-12</v>
      </c>
      <c r="J73">
        <f t="shared" si="17"/>
        <v>1.4559856009822322E-12</v>
      </c>
      <c r="K73">
        <f t="shared" si="13"/>
        <v>5.6696567162187919E-10</v>
      </c>
      <c r="L73">
        <f t="shared" si="13"/>
        <v>5.8239424039289296E-10</v>
      </c>
      <c r="M73">
        <f t="shared" si="21"/>
        <v>5.2379979765490804E-12</v>
      </c>
      <c r="N73">
        <f t="shared" si="22"/>
        <v>2.1235160580801665E-11</v>
      </c>
      <c r="O73">
        <f t="shared" si="23"/>
        <v>84866.429180808089</v>
      </c>
      <c r="P73">
        <f>O73/Sheet1!$G$10</f>
        <v>3.3946571672323238E-13</v>
      </c>
    </row>
    <row r="74" spans="1:16" x14ac:dyDescent="0.25">
      <c r="A74">
        <f t="shared" si="24"/>
        <v>15848931.924611211</v>
      </c>
      <c r="B74">
        <f t="shared" si="18"/>
        <v>1.0170145273958091</v>
      </c>
      <c r="C74">
        <f t="shared" si="19"/>
        <v>0.18215340826595883</v>
      </c>
      <c r="D74">
        <f t="shared" si="20"/>
        <v>0.18525266242114</v>
      </c>
      <c r="E74">
        <f t="shared" si="14"/>
        <v>3.7050532484227999E-3</v>
      </c>
      <c r="F74">
        <f t="shared" si="15"/>
        <v>3.6430681653191765E-3</v>
      </c>
      <c r="G74">
        <f t="shared" si="16"/>
        <v>2.0526646769975838E-13</v>
      </c>
      <c r="H74">
        <f t="shared" si="16"/>
        <v>1.9845586717215354E-13</v>
      </c>
      <c r="I74">
        <f t="shared" si="17"/>
        <v>1.1239427356036932E-12</v>
      </c>
      <c r="J74">
        <f t="shared" si="17"/>
        <v>1.1625141575383237E-12</v>
      </c>
      <c r="K74">
        <f t="shared" si="13"/>
        <v>4.4957709424147734E-10</v>
      </c>
      <c r="L74">
        <f t="shared" si="13"/>
        <v>4.6500566301532959E-10</v>
      </c>
      <c r="M74">
        <f t="shared" si="21"/>
        <v>4.664319171001352E-12</v>
      </c>
      <c r="N74">
        <f t="shared" si="22"/>
        <v>1.8974721429276606E-11</v>
      </c>
      <c r="O74">
        <f t="shared" si="23"/>
        <v>169044.06792500222</v>
      </c>
      <c r="P74">
        <f>O74/Sheet1!$G$10</f>
        <v>6.7617627170000891E-13</v>
      </c>
    </row>
    <row r="75" spans="1:16" x14ac:dyDescent="0.25">
      <c r="A75">
        <f t="shared" si="24"/>
        <v>19952623.149688892</v>
      </c>
      <c r="B75">
        <f t="shared" si="18"/>
        <v>1.0214200209082522</v>
      </c>
      <c r="C75">
        <f t="shared" si="19"/>
        <v>0.20372009047302586</v>
      </c>
      <c r="D75">
        <f t="shared" si="20"/>
        <v>0.20808377907038911</v>
      </c>
      <c r="E75">
        <f t="shared" si="14"/>
        <v>4.1616755814077823E-3</v>
      </c>
      <c r="F75">
        <f t="shared" si="15"/>
        <v>4.0744018094605169E-3</v>
      </c>
      <c r="G75">
        <f t="shared" si="16"/>
        <v>2.5897843108979452E-13</v>
      </c>
      <c r="H75">
        <f t="shared" si="16"/>
        <v>2.4823056356565366E-13</v>
      </c>
      <c r="I75">
        <f t="shared" si="17"/>
        <v>8.9083772059064343E-13</v>
      </c>
      <c r="J75">
        <f t="shared" si="17"/>
        <v>9.2940914253354799E-13</v>
      </c>
      <c r="K75">
        <f t="shared" si="13"/>
        <v>3.563350882362574E-10</v>
      </c>
      <c r="L75">
        <f t="shared" si="13"/>
        <v>3.7176365701341925E-10</v>
      </c>
      <c r="M75">
        <f t="shared" si="21"/>
        <v>4.1525463862210568E-12</v>
      </c>
      <c r="N75">
        <f t="shared" si="22"/>
        <v>1.6965976066545592E-11</v>
      </c>
      <c r="O75">
        <f t="shared" si="23"/>
        <v>336575.43736317958</v>
      </c>
      <c r="P75">
        <f>O75/Sheet1!$G$10</f>
        <v>1.3463017494527183E-12</v>
      </c>
    </row>
    <row r="76" spans="1:16" x14ac:dyDescent="0.25">
      <c r="A76">
        <f t="shared" si="24"/>
        <v>25118864.315095924</v>
      </c>
      <c r="B76">
        <f t="shared" si="18"/>
        <v>1.0269662086425611</v>
      </c>
      <c r="C76">
        <f t="shared" si="19"/>
        <v>0.22765492272239152</v>
      </c>
      <c r="D76">
        <f t="shared" si="20"/>
        <v>0.23379391286702964</v>
      </c>
      <c r="E76">
        <f t="shared" si="14"/>
        <v>4.6758782573405929E-3</v>
      </c>
      <c r="F76">
        <f t="shared" si="15"/>
        <v>4.5530984544478303E-3</v>
      </c>
      <c r="G76">
        <f t="shared" si="16"/>
        <v>3.2692721484584156E-13</v>
      </c>
      <c r="H76">
        <f t="shared" si="16"/>
        <v>3.0998407431995695E-13</v>
      </c>
      <c r="I76">
        <f t="shared" si="17"/>
        <v>7.0568537814437054E-13</v>
      </c>
      <c r="J76">
        <f t="shared" si="17"/>
        <v>7.4425680009626372E-13</v>
      </c>
      <c r="K76">
        <f t="shared" si="13"/>
        <v>2.8227415125774826E-10</v>
      </c>
      <c r="L76">
        <f t="shared" si="13"/>
        <v>2.9770272003850555E-10</v>
      </c>
      <c r="M76">
        <f t="shared" si="21"/>
        <v>3.6958941069668026E-12</v>
      </c>
      <c r="N76">
        <f t="shared" si="22"/>
        <v>1.518223343430432E-11</v>
      </c>
      <c r="O76">
        <f t="shared" si="23"/>
        <v>669794.39032854885</v>
      </c>
      <c r="P76">
        <f>O76/Sheet1!$G$10</f>
        <v>2.6791775613141955E-12</v>
      </c>
    </row>
    <row r="77" spans="1:16" x14ac:dyDescent="0.25">
      <c r="A77">
        <f t="shared" si="24"/>
        <v>31622776.601683948</v>
      </c>
      <c r="B77">
        <f t="shared" si="18"/>
        <v>1.0339484453198637</v>
      </c>
      <c r="C77">
        <f t="shared" si="19"/>
        <v>0.25414468463649281</v>
      </c>
      <c r="D77">
        <f t="shared" si="20"/>
        <v>0.26277250156620879</v>
      </c>
      <c r="E77">
        <f t="shared" si="14"/>
        <v>5.2554500313241759E-3</v>
      </c>
      <c r="F77">
        <f t="shared" si="15"/>
        <v>5.0828936927298568E-3</v>
      </c>
      <c r="G77">
        <f t="shared" si="16"/>
        <v>4.1299175569812659E-13</v>
      </c>
      <c r="H77">
        <f t="shared" si="16"/>
        <v>3.8631767750785125E-13</v>
      </c>
      <c r="I77">
        <f t="shared" si="17"/>
        <v>5.5862557073126607E-13</v>
      </c>
      <c r="J77">
        <f t="shared" si="17"/>
        <v>5.9719699269905875E-13</v>
      </c>
      <c r="K77">
        <f t="shared" si="13"/>
        <v>2.2345022829250646E-10</v>
      </c>
      <c r="L77">
        <f t="shared" si="13"/>
        <v>2.3887879707962353E-10</v>
      </c>
      <c r="M77">
        <f t="shared" si="21"/>
        <v>3.288310381260537E-12</v>
      </c>
      <c r="N77">
        <f t="shared" si="22"/>
        <v>1.3599773625733995E-11</v>
      </c>
      <c r="O77">
        <f t="shared" si="23"/>
        <v>1332070.836622586</v>
      </c>
      <c r="P77">
        <f>O77/Sheet1!$G$10</f>
        <v>5.3282833464903441E-12</v>
      </c>
    </row>
    <row r="78" spans="1:16" x14ac:dyDescent="0.25">
      <c r="A78">
        <f t="shared" si="24"/>
        <v>39810717.055349924</v>
      </c>
      <c r="B78">
        <f t="shared" si="18"/>
        <v>1.0427385605040811</v>
      </c>
      <c r="C78">
        <f t="shared" si="19"/>
        <v>0.28336154036379368</v>
      </c>
      <c r="D78">
        <f t="shared" si="20"/>
        <v>0.29547200470116131</v>
      </c>
      <c r="E78">
        <f t="shared" si="14"/>
        <v>5.909440094023226E-3</v>
      </c>
      <c r="F78">
        <f t="shared" si="15"/>
        <v>5.6672308072758734E-3</v>
      </c>
      <c r="G78">
        <f t="shared" si="16"/>
        <v>5.2216801418380757E-13</v>
      </c>
      <c r="H78">
        <f t="shared" si="16"/>
        <v>4.8024286266197798E-13</v>
      </c>
      <c r="I78">
        <f t="shared" si="17"/>
        <v>4.4182667066420978E-13</v>
      </c>
      <c r="J78">
        <f t="shared" si="17"/>
        <v>4.803980926553794E-13</v>
      </c>
      <c r="K78">
        <f t="shared" si="13"/>
        <v>1.7673066826568394E-10</v>
      </c>
      <c r="L78">
        <f t="shared" si="13"/>
        <v>1.921592370621518E-10</v>
      </c>
      <c r="M78">
        <f t="shared" si="21"/>
        <v>2.9243973407358445E-12</v>
      </c>
      <c r="N78">
        <f t="shared" si="22"/>
        <v>1.2197527493683426E-11</v>
      </c>
      <c r="O78">
        <f t="shared" si="23"/>
        <v>2647167.5110871759</v>
      </c>
      <c r="P78">
        <f>O78/Sheet1!$G$10</f>
        <v>1.0588670044348704E-11</v>
      </c>
    </row>
    <row r="79" spans="1:16" x14ac:dyDescent="0.25">
      <c r="A79">
        <f t="shared" si="24"/>
        <v>50118723.362727478</v>
      </c>
      <c r="B79">
        <f t="shared" si="18"/>
        <v>1.0538046598820903</v>
      </c>
      <c r="C79">
        <f t="shared" si="19"/>
        <v>0.31544917649287652</v>
      </c>
      <c r="D79">
        <f t="shared" si="20"/>
        <v>0.33242181214416122</v>
      </c>
      <c r="E79">
        <f t="shared" si="14"/>
        <v>6.6484362428832246E-3</v>
      </c>
      <c r="F79">
        <f t="shared" si="15"/>
        <v>6.30898352985753E-3</v>
      </c>
      <c r="G79">
        <f t="shared" si="16"/>
        <v>6.6092408104439181E-13</v>
      </c>
      <c r="H79">
        <f t="shared" si="16"/>
        <v>5.9515999836029251E-13</v>
      </c>
      <c r="I79">
        <f t="shared" si="17"/>
        <v>3.4906846618390618E-13</v>
      </c>
      <c r="J79">
        <f t="shared" si="17"/>
        <v>3.8763988821458029E-13</v>
      </c>
      <c r="K79">
        <f t="shared" si="13"/>
        <v>1.3962738647356249E-10</v>
      </c>
      <c r="L79">
        <f t="shared" si="13"/>
        <v>1.5505595528583213E-10</v>
      </c>
      <c r="M79">
        <f t="shared" si="21"/>
        <v>2.5993406967989238E-12</v>
      </c>
      <c r="N79">
        <f t="shared" si="22"/>
        <v>1.095678935563146E-11</v>
      </c>
      <c r="O79">
        <f t="shared" si="23"/>
        <v>5255776.1529476997</v>
      </c>
      <c r="P79">
        <f>O79/Sheet1!$G$10</f>
        <v>2.1023104611790798E-11</v>
      </c>
    </row>
    <row r="80" spans="1:16" x14ac:dyDescent="0.25">
      <c r="A80">
        <f t="shared" si="24"/>
        <v>63095734.448019646</v>
      </c>
      <c r="B80">
        <f t="shared" si="18"/>
        <v>1.0677360535985057</v>
      </c>
      <c r="C80">
        <f t="shared" si="19"/>
        <v>0.35050449171522302</v>
      </c>
      <c r="D80">
        <f t="shared" si="20"/>
        <v>0.37424628275256233</v>
      </c>
      <c r="E80">
        <f t="shared" si="14"/>
        <v>7.4849256550512467E-3</v>
      </c>
      <c r="F80">
        <f t="shared" si="15"/>
        <v>7.0100898343044603E-3</v>
      </c>
      <c r="G80">
        <f t="shared" si="16"/>
        <v>8.3768574382581446E-13</v>
      </c>
      <c r="H80">
        <f t="shared" si="16"/>
        <v>7.3477952350272257E-13</v>
      </c>
      <c r="I80">
        <f t="shared" si="17"/>
        <v>2.7541086491516819E-13</v>
      </c>
      <c r="J80">
        <f t="shared" si="17"/>
        <v>3.1398228700546898E-13</v>
      </c>
      <c r="K80">
        <f t="shared" si="13"/>
        <v>1.1016434596606729E-10</v>
      </c>
      <c r="L80">
        <f t="shared" si="13"/>
        <v>1.255929148021876E-10</v>
      </c>
      <c r="M80">
        <f t="shared" si="21"/>
        <v>2.308847367713899E-12</v>
      </c>
      <c r="N80">
        <f t="shared" si="22"/>
        <v>9.8609583070565415E-12</v>
      </c>
      <c r="O80">
        <f t="shared" si="23"/>
        <v>10423636.751052728</v>
      </c>
      <c r="P80">
        <f>O80/Sheet1!$G$10</f>
        <v>4.1694547004210913E-11</v>
      </c>
    </row>
    <row r="81" spans="1:16" x14ac:dyDescent="0.25">
      <c r="A81">
        <f t="shared" si="24"/>
        <v>79432823.47242856</v>
      </c>
      <c r="B81">
        <f t="shared" si="18"/>
        <v>1.0852746391698105</v>
      </c>
      <c r="C81">
        <f t="shared" si="19"/>
        <v>0.38855448065912856</v>
      </c>
      <c r="D81">
        <f t="shared" si="20"/>
        <v>0.42168832379514887</v>
      </c>
      <c r="E81">
        <f t="shared" si="14"/>
        <v>8.4337664759029773E-3</v>
      </c>
      <c r="F81">
        <f t="shared" si="15"/>
        <v>7.7710896131825717E-3</v>
      </c>
      <c r="G81">
        <f t="shared" si="16"/>
        <v>1.0635088001965036E-12</v>
      </c>
      <c r="H81">
        <f t="shared" si="16"/>
        <v>9.0295811858311282E-13</v>
      </c>
      <c r="I81">
        <f t="shared" si="17"/>
        <v>2.1693074395956658E-13</v>
      </c>
      <c r="J81">
        <f t="shared" si="17"/>
        <v>2.5550216614275676E-13</v>
      </c>
      <c r="K81">
        <f t="shared" si="13"/>
        <v>8.6772297583826638E-11</v>
      </c>
      <c r="L81">
        <f t="shared" si="13"/>
        <v>1.0220086645710272E-10</v>
      </c>
      <c r="M81">
        <f t="shared" si="21"/>
        <v>2.0490905155574655E-12</v>
      </c>
      <c r="N81">
        <f t="shared" si="22"/>
        <v>8.8953038795916332E-12</v>
      </c>
      <c r="O81">
        <f t="shared" si="23"/>
        <v>20646657.684662346</v>
      </c>
      <c r="P81">
        <f>O81/Sheet1!$G$10</f>
        <v>8.2586630738649387E-11</v>
      </c>
    </row>
    <row r="82" spans="1:16" x14ac:dyDescent="0.25">
      <c r="A82">
        <f t="shared" si="24"/>
        <v>100000000.00000052</v>
      </c>
      <c r="B82">
        <f t="shared" si="18"/>
        <v>1.1073544102324528</v>
      </c>
      <c r="C82">
        <f t="shared" si="19"/>
        <v>0.42952860921591374</v>
      </c>
      <c r="D82">
        <f t="shared" si="20"/>
        <v>0.47564039973625388</v>
      </c>
      <c r="E82">
        <f t="shared" si="14"/>
        <v>9.5128079947250782E-3</v>
      </c>
      <c r="F82">
        <f t="shared" si="15"/>
        <v>8.5905721843182754E-3</v>
      </c>
      <c r="G82">
        <f t="shared" si="16"/>
        <v>1.3530221220161421E-12</v>
      </c>
      <c r="H82">
        <f t="shared" si="16"/>
        <v>1.1034195613210141E-12</v>
      </c>
      <c r="I82">
        <f t="shared" si="17"/>
        <v>1.7051292176242861E-13</v>
      </c>
      <c r="J82">
        <f t="shared" si="17"/>
        <v>2.0908434408936E-13</v>
      </c>
      <c r="K82">
        <f t="shared" si="13"/>
        <v>6.8205168704971455E-11</v>
      </c>
      <c r="L82">
        <f t="shared" si="13"/>
        <v>8.3633737635744011E-11</v>
      </c>
      <c r="M82">
        <f t="shared" si="21"/>
        <v>1.8166613796664506E-12</v>
      </c>
      <c r="N82">
        <f t="shared" si="22"/>
        <v>8.0467519626904625E-12</v>
      </c>
      <c r="O82">
        <f t="shared" si="23"/>
        <v>40836681.985540077</v>
      </c>
      <c r="P82">
        <f>O82/Sheet1!$G$10</f>
        <v>1.6334672794216031E-10</v>
      </c>
    </row>
    <row r="83" spans="1:16" x14ac:dyDescent="0.25">
      <c r="A83">
        <f t="shared" si="24"/>
        <v>125892541.17941739</v>
      </c>
      <c r="B83">
        <f t="shared" si="18"/>
        <v>1.1351511951098106</v>
      </c>
      <c r="C83">
        <f t="shared" si="19"/>
        <v>0.47322812893893956</v>
      </c>
      <c r="D83">
        <f t="shared" si="20"/>
        <v>0.53718547612461676</v>
      </c>
      <c r="E83">
        <f t="shared" si="14"/>
        <v>1.0743709522492335E-2</v>
      </c>
      <c r="F83">
        <f t="shared" si="15"/>
        <v>9.4645625787787915E-3</v>
      </c>
      <c r="G83">
        <f t="shared" si="16"/>
        <v>1.725768033647987E-12</v>
      </c>
      <c r="H83">
        <f t="shared" si="16"/>
        <v>1.3393344083037027E-12</v>
      </c>
      <c r="I83">
        <f t="shared" si="17"/>
        <v>1.3368410512651325E-13</v>
      </c>
      <c r="J83">
        <f t="shared" si="17"/>
        <v>1.7225552767390645E-13</v>
      </c>
      <c r="K83">
        <f t="shared" si="13"/>
        <v>5.3473642050605313E-11</v>
      </c>
      <c r="L83">
        <f t="shared" si="13"/>
        <v>6.8902211069562587E-11</v>
      </c>
      <c r="M83">
        <f t="shared" si="21"/>
        <v>1.6085273768822365E-12</v>
      </c>
      <c r="N83">
        <f t="shared" si="22"/>
        <v>7.3036870969388751E-12</v>
      </c>
      <c r="O83">
        <f t="shared" si="23"/>
        <v>80640616.869660318</v>
      </c>
      <c r="P83">
        <f>O83/Sheet1!$G$10</f>
        <v>3.2256246747864127E-10</v>
      </c>
    </row>
    <row r="84" spans="1:16" x14ac:dyDescent="0.25">
      <c r="A84">
        <f t="shared" si="24"/>
        <v>158489319.2461122</v>
      </c>
      <c r="B84">
        <f t="shared" si="18"/>
        <v>1.1701452739580922</v>
      </c>
      <c r="C84">
        <f t="shared" si="19"/>
        <v>0.51929550812233172</v>
      </c>
      <c r="D84">
        <f t="shared" si="20"/>
        <v>0.60765118461701251</v>
      </c>
      <c r="E84">
        <f t="shared" si="14"/>
        <v>1.215302369234025E-2</v>
      </c>
      <c r="F84">
        <f t="shared" si="15"/>
        <v>1.0385910162446634E-2</v>
      </c>
      <c r="G84">
        <f t="shared" si="16"/>
        <v>2.2081322708539877E-12</v>
      </c>
      <c r="H84">
        <f t="shared" si="16"/>
        <v>1.6127502966455202E-12</v>
      </c>
      <c r="K84">
        <f t="shared" si="13"/>
        <v>4.179237961047472E-11</v>
      </c>
      <c r="L84">
        <f t="shared" si="13"/>
        <v>5.7220948764118012E-11</v>
      </c>
      <c r="M84">
        <f t="shared" si="21"/>
        <v>1.4219959850067136E-12</v>
      </c>
      <c r="N84">
        <f t="shared" si="22"/>
        <v>6.6557675257719491E-12</v>
      </c>
      <c r="O84">
        <f t="shared" si="23"/>
        <v>158970768.78633827</v>
      </c>
      <c r="P84">
        <f>O84/Sheet1!$G$10</f>
        <v>6.3588307514535303E-10</v>
      </c>
    </row>
    <row r="85" spans="1:16" x14ac:dyDescent="0.25">
      <c r="A85">
        <f t="shared" si="24"/>
        <v>199526231.49688905</v>
      </c>
      <c r="B85">
        <f t="shared" si="18"/>
        <v>1.2142002090825226</v>
      </c>
      <c r="C85">
        <f t="shared" si="19"/>
        <v>0.56718937352692089</v>
      </c>
      <c r="D85">
        <f t="shared" si="20"/>
        <v>0.68868145592577235</v>
      </c>
      <c r="E85">
        <f t="shared" si="14"/>
        <v>1.3773629118515446E-2</v>
      </c>
      <c r="F85">
        <f t="shared" si="15"/>
        <v>1.1343787470538418E-2</v>
      </c>
      <c r="G85">
        <f t="shared" si="16"/>
        <v>2.8361576623706385E-12</v>
      </c>
      <c r="H85">
        <f t="shared" si="16"/>
        <v>1.9239016860048885E-12</v>
      </c>
      <c r="K85">
        <f t="shared" si="13"/>
        <v>3.2538071954904449E-11</v>
      </c>
      <c r="L85">
        <f t="shared" si="13"/>
        <v>4.7966641312790532E-11</v>
      </c>
      <c r="M85">
        <f t="shared" si="21"/>
        <v>1.254683914275597E-12</v>
      </c>
      <c r="N85">
        <f t="shared" si="22"/>
        <v>6.093749884183628E-12</v>
      </c>
      <c r="O85">
        <f t="shared" si="23"/>
        <v>312855352.11913908</v>
      </c>
      <c r="P85">
        <f>O85/Sheet1!$G$10</f>
        <v>1.2514214084765563E-9</v>
      </c>
    </row>
    <row r="86" spans="1:16" x14ac:dyDescent="0.25">
      <c r="A86">
        <f t="shared" si="24"/>
        <v>251188643.1509594</v>
      </c>
      <c r="B86">
        <f t="shared" si="18"/>
        <v>1.2696620864256114</v>
      </c>
      <c r="C86">
        <f t="shared" si="19"/>
        <v>0.6161726188720279</v>
      </c>
      <c r="D86">
        <f t="shared" si="20"/>
        <v>0.78233101287539197</v>
      </c>
      <c r="E86">
        <f t="shared" si="14"/>
        <v>1.5646620257507841E-2</v>
      </c>
      <c r="F86">
        <f t="shared" si="15"/>
        <v>1.2323452377440558E-2</v>
      </c>
      <c r="G86">
        <f t="shared" si="16"/>
        <v>3.6596941809862008E-12</v>
      </c>
      <c r="H86">
        <f t="shared" si="16"/>
        <v>2.2704864512871717E-12</v>
      </c>
      <c r="K86">
        <f t="shared" si="13"/>
        <v>2.5216069302490551E-11</v>
      </c>
      <c r="L86">
        <f t="shared" si="13"/>
        <v>4.0644638967721129E-11</v>
      </c>
      <c r="M86">
        <f t="shared" si="21"/>
        <v>1.104490977079025E-12</v>
      </c>
      <c r="N86">
        <f t="shared" si="22"/>
        <v>5.6093212735856663E-12</v>
      </c>
      <c r="O86">
        <f t="shared" si="23"/>
        <v>614764074.14424872</v>
      </c>
      <c r="P86">
        <f>O86/Sheet1!$G$10</f>
        <v>2.4590562965769947E-9</v>
      </c>
    </row>
    <row r="87" spans="1:16" x14ac:dyDescent="0.25">
      <c r="A87">
        <f t="shared" si="24"/>
        <v>316227766.01683968</v>
      </c>
      <c r="B87">
        <f t="shared" si="18"/>
        <v>1.3394844531986374</v>
      </c>
      <c r="C87">
        <f t="shared" si="19"/>
        <v>0.66532271277482391</v>
      </c>
      <c r="D87">
        <f t="shared" si="20"/>
        <v>0.89118943012181906</v>
      </c>
      <c r="E87">
        <f t="shared" si="14"/>
        <v>1.7823788602436382E-2</v>
      </c>
      <c r="F87">
        <f t="shared" si="15"/>
        <v>1.3306454255496479E-2</v>
      </c>
      <c r="G87">
        <f t="shared" si="16"/>
        <v>4.7485852416593357E-12</v>
      </c>
      <c r="H87">
        <f t="shared" si="16"/>
        <v>2.6470683432450672E-12</v>
      </c>
      <c r="K87">
        <f t="shared" si="13"/>
        <v>1.9433809734333046E-11</v>
      </c>
      <c r="L87">
        <f t="shared" si="13"/>
        <v>3.486237985851875E-11</v>
      </c>
      <c r="M87">
        <f t="shared" si="21"/>
        <v>9.6957786482257975E-13</v>
      </c>
      <c r="N87">
        <f t="shared" si="22"/>
        <v>5.1949379043815007E-12</v>
      </c>
      <c r="O87">
        <f t="shared" si="23"/>
        <v>1206684142.4368465</v>
      </c>
      <c r="P87">
        <f>O87/Sheet1!$G$10</f>
        <v>4.8267365697473857E-9</v>
      </c>
    </row>
    <row r="88" spans="1:16" x14ac:dyDescent="0.25">
      <c r="A88">
        <f t="shared" si="24"/>
        <v>398107170.55349946</v>
      </c>
      <c r="B88">
        <f t="shared" si="18"/>
        <v>1.4273856050408122</v>
      </c>
      <c r="C88">
        <f t="shared" si="19"/>
        <v>0.71357235867584334</v>
      </c>
      <c r="D88">
        <f t="shared" si="20"/>
        <v>1.0185429129289181</v>
      </c>
      <c r="E88">
        <f t="shared" si="14"/>
        <v>2.0370858258578362E-2</v>
      </c>
      <c r="F88">
        <f t="shared" si="15"/>
        <v>1.4271447173516867E-2</v>
      </c>
      <c r="G88">
        <f t="shared" si="16"/>
        <v>6.2019763656706488E-12</v>
      </c>
      <c r="H88">
        <f t="shared" si="16"/>
        <v>3.0448230277307426E-12</v>
      </c>
      <c r="K88">
        <f t="shared" si="13"/>
        <v>1.4879628146356284E-11</v>
      </c>
      <c r="L88">
        <f t="shared" si="13"/>
        <v>3.030819895054674E-11</v>
      </c>
      <c r="M88">
        <f t="shared" si="21"/>
        <v>8.4834672534829872E-13</v>
      </c>
      <c r="N88">
        <f t="shared" si="22"/>
        <v>4.8436716153826911E-12</v>
      </c>
      <c r="O88">
        <f t="shared" si="23"/>
        <v>2367675846.2161894</v>
      </c>
      <c r="P88">
        <f>O88/Sheet1!$G$10</f>
        <v>9.4707033848647577E-9</v>
      </c>
    </row>
    <row r="89" spans="1:16" x14ac:dyDescent="0.25">
      <c r="A89">
        <f t="shared" si="24"/>
        <v>501187233.62727511</v>
      </c>
      <c r="B89">
        <f t="shared" si="18"/>
        <v>1.5380465988209038</v>
      </c>
      <c r="C89">
        <f t="shared" si="19"/>
        <v>0.75978418130829928</v>
      </c>
      <c r="D89">
        <f t="shared" si="20"/>
        <v>1.1685834758991547</v>
      </c>
      <c r="E89">
        <f t="shared" si="14"/>
        <v>2.3371669517983095E-2</v>
      </c>
      <c r="F89">
        <f t="shared" si="15"/>
        <v>1.5195683626165985E-2</v>
      </c>
      <c r="G89">
        <f t="shared" si="16"/>
        <v>8.1624361285814197E-12</v>
      </c>
      <c r="H89">
        <f t="shared" si="16"/>
        <v>3.4518486081849866E-12</v>
      </c>
      <c r="K89">
        <f t="shared" si="13"/>
        <v>1.1305828387499758E-11</v>
      </c>
      <c r="L89">
        <f t="shared" si="13"/>
        <v>2.6734400192073527E-11</v>
      </c>
      <c r="M89">
        <f t="shared" si="21"/>
        <v>7.3942303877359665E-13</v>
      </c>
      <c r="N89">
        <f t="shared" si="22"/>
        <v>4.5490683595021896E-12</v>
      </c>
      <c r="O89">
        <f t="shared" si="23"/>
        <v>4649339996.2609158</v>
      </c>
      <c r="P89">
        <f>O89/Sheet1!$G$10</f>
        <v>1.8597359985043665E-8</v>
      </c>
    </row>
    <row r="90" spans="1:16" x14ac:dyDescent="0.25">
      <c r="A90">
        <f t="shared" si="24"/>
        <v>630957344.48019683</v>
      </c>
      <c r="B90">
        <f t="shared" si="18"/>
        <v>1.6773605359850574</v>
      </c>
      <c r="C90">
        <f t="shared" si="19"/>
        <v>0.80285469805155185</v>
      </c>
      <c r="D90">
        <f t="shared" si="20"/>
        <v>1.3466767866418725</v>
      </c>
      <c r="E90">
        <f t="shared" si="14"/>
        <v>2.6933535732837452E-2</v>
      </c>
      <c r="F90">
        <f t="shared" si="15"/>
        <v>1.6057093961031037E-2</v>
      </c>
      <c r="G90">
        <f t="shared" si="16"/>
        <v>1.0837522746771538E-11</v>
      </c>
      <c r="H90">
        <f t="shared" si="16"/>
        <v>3.8541671916607939E-12</v>
      </c>
      <c r="K90">
        <f t="shared" ref="K90:L122" si="25">1/(4*PI()*$R$6)*$R$15*$R$10^2/G90</f>
        <v>8.5151472573527262E-12</v>
      </c>
      <c r="L90">
        <f t="shared" si="25"/>
        <v>2.3943720524979057E-11</v>
      </c>
      <c r="M90">
        <f t="shared" si="21"/>
        <v>6.4163691940117534E-13</v>
      </c>
      <c r="N90">
        <f t="shared" si="22"/>
        <v>4.3050257881382255E-12</v>
      </c>
      <c r="O90">
        <f t="shared" si="23"/>
        <v>9151463853.1652393</v>
      </c>
      <c r="P90">
        <f>O90/Sheet1!$G$10</f>
        <v>3.6605855412660959E-8</v>
      </c>
    </row>
    <row r="91" spans="1:16" x14ac:dyDescent="0.25">
      <c r="A91">
        <f t="shared" si="24"/>
        <v>794328234.72428608</v>
      </c>
      <c r="B91">
        <f t="shared" si="18"/>
        <v>1.8527463916981064</v>
      </c>
      <c r="C91">
        <f t="shared" si="19"/>
        <v>0.84183223486116165</v>
      </c>
      <c r="D91">
        <f t="shared" si="20"/>
        <v>1.5597016355541702</v>
      </c>
      <c r="E91">
        <f t="shared" si="14"/>
        <v>3.1194032711083404E-2</v>
      </c>
      <c r="F91">
        <f t="shared" si="15"/>
        <v>1.6836644697223232E-2</v>
      </c>
      <c r="G91">
        <f t="shared" si="16"/>
        <v>1.453290093615071E-11</v>
      </c>
      <c r="H91">
        <f t="shared" si="16"/>
        <v>4.2373451502683857E-12</v>
      </c>
      <c r="K91">
        <f t="shared" si="25"/>
        <v>6.3499436553726495E-12</v>
      </c>
      <c r="L91">
        <f t="shared" si="25"/>
        <v>2.1778519054041276E-11</v>
      </c>
      <c r="M91">
        <f t="shared" si="21"/>
        <v>5.5400182003589023E-13</v>
      </c>
      <c r="N91">
        <f t="shared" si="22"/>
        <v>4.1056994922627164E-12</v>
      </c>
      <c r="O91">
        <f t="shared" si="23"/>
        <v>18092494172.780827</v>
      </c>
      <c r="P91">
        <f>O91/Sheet1!$G$10</f>
        <v>7.2369976691123309E-8</v>
      </c>
    </row>
    <row r="92" spans="1:16" x14ac:dyDescent="0.25">
      <c r="A92">
        <f t="shared" si="24"/>
        <v>1000000000.0000058</v>
      </c>
      <c r="B92">
        <f t="shared" si="18"/>
        <v>2.0735441023245289</v>
      </c>
      <c r="C92">
        <f t="shared" si="19"/>
        <v>0.87602478363287228</v>
      </c>
      <c r="D92">
        <f t="shared" si="20"/>
        <v>1.8164760235920638</v>
      </c>
      <c r="E92">
        <f t="shared" si="14"/>
        <v>3.6329520471841278E-2</v>
      </c>
      <c r="F92">
        <f t="shared" si="15"/>
        <v>1.7520495672657448E-2</v>
      </c>
      <c r="G92">
        <f t="shared" si="16"/>
        <v>1.9703399120772671E-11</v>
      </c>
      <c r="H92">
        <f t="shared" si="16"/>
        <v>4.5884159739360321E-12</v>
      </c>
      <c r="K92">
        <f t="shared" si="25"/>
        <v>4.683613295757597E-12</v>
      </c>
      <c r="L92">
        <f t="shared" si="25"/>
        <v>2.0112191792957081E-11</v>
      </c>
      <c r="M92">
        <f t="shared" si="21"/>
        <v>4.756889348317739E-13</v>
      </c>
      <c r="N92">
        <f t="shared" si="22"/>
        <v>3.9454479414458457E-12</v>
      </c>
      <c r="O92">
        <f t="shared" si="23"/>
        <v>36011819678.647484</v>
      </c>
      <c r="P92">
        <f>O92/Sheet1!$G$10</f>
        <v>1.4404727871458994E-7</v>
      </c>
    </row>
    <row r="93" spans="1:16" x14ac:dyDescent="0.25">
      <c r="A93">
        <f t="shared" si="24"/>
        <v>1258925411.7941747</v>
      </c>
      <c r="B93">
        <f t="shared" si="18"/>
        <v>2.3515119510981073</v>
      </c>
      <c r="C93">
        <f t="shared" si="19"/>
        <v>0.90507202428855438</v>
      </c>
      <c r="D93">
        <f t="shared" si="20"/>
        <v>2.1282876817190921</v>
      </c>
      <c r="E93">
        <f t="shared" si="14"/>
        <v>4.2565753634381844E-2</v>
      </c>
      <c r="F93">
        <f t="shared" si="15"/>
        <v>1.8101440485771086E-2</v>
      </c>
      <c r="G93">
        <f t="shared" si="16"/>
        <v>2.7031922883492219E-11</v>
      </c>
      <c r="H93">
        <f t="shared" si="16"/>
        <v>4.8976196903817035E-12</v>
      </c>
      <c r="K93">
        <f t="shared" si="25"/>
        <v>3.4138563686871358E-12</v>
      </c>
      <c r="L93">
        <f t="shared" si="25"/>
        <v>1.8842439374151817E-11</v>
      </c>
      <c r="M93">
        <f t="shared" si="21"/>
        <v>4.0599659164122939E-13</v>
      </c>
      <c r="N93">
        <f t="shared" si="22"/>
        <v>3.8188233493977943E-12</v>
      </c>
      <c r="O93">
        <f t="shared" si="23"/>
        <v>72350062788.419586</v>
      </c>
      <c r="P93">
        <f>O93/Sheet1!$G$10</f>
        <v>2.8940025115367835E-7</v>
      </c>
    </row>
    <row r="94" spans="1:16" x14ac:dyDescent="0.25">
      <c r="A94">
        <f t="shared" si="24"/>
        <v>1584893192.461123</v>
      </c>
      <c r="B94">
        <f t="shared" si="18"/>
        <v>2.7014527395809234</v>
      </c>
      <c r="C94">
        <f t="shared" si="19"/>
        <v>0.92896355328703306</v>
      </c>
      <c r="D94">
        <f t="shared" si="20"/>
        <v>2.5095511359980844</v>
      </c>
      <c r="E94">
        <f t="shared" si="14"/>
        <v>5.0191022719961689E-2</v>
      </c>
      <c r="F94">
        <f t="shared" si="15"/>
        <v>1.8579271065740661E-2</v>
      </c>
      <c r="G94">
        <f t="shared" si="16"/>
        <v>3.7551518009355121E-11</v>
      </c>
      <c r="H94">
        <f t="shared" si="16"/>
        <v>5.1594882033927936E-12</v>
      </c>
      <c r="K94">
        <f t="shared" si="25"/>
        <v>2.4575065665968326E-12</v>
      </c>
      <c r="L94">
        <f t="shared" si="25"/>
        <v>1.7886096150580519E-11</v>
      </c>
      <c r="M94">
        <f t="shared" si="21"/>
        <v>3.4431557596705796E-13</v>
      </c>
      <c r="N94">
        <f t="shared" si="22"/>
        <v>3.7206090239063675E-12</v>
      </c>
      <c r="O94">
        <f t="shared" si="23"/>
        <v>147082700162.66257</v>
      </c>
      <c r="P94">
        <f>O94/Sheet1!$G$10</f>
        <v>5.8833080065065023E-7</v>
      </c>
    </row>
    <row r="95" spans="1:16" x14ac:dyDescent="0.25">
      <c r="A95">
        <f t="shared" si="24"/>
        <v>1995262314.9688916</v>
      </c>
      <c r="B95">
        <f t="shared" si="18"/>
        <v>3.1420020908252275</v>
      </c>
      <c r="C95">
        <f t="shared" si="19"/>
        <v>0.94800064406825202</v>
      </c>
      <c r="D95">
        <f t="shared" si="20"/>
        <v>2.9786200057661101</v>
      </c>
      <c r="E95">
        <f t="shared" si="14"/>
        <v>5.9572400115322201E-2</v>
      </c>
      <c r="F95">
        <f t="shared" si="15"/>
        <v>1.8960012881365042E-2</v>
      </c>
      <c r="G95">
        <f t="shared" si="16"/>
        <v>5.2833924882415039E-11</v>
      </c>
      <c r="H95">
        <f t="shared" si="16"/>
        <v>5.3730241068447411E-12</v>
      </c>
      <c r="K95">
        <f t="shared" si="25"/>
        <v>1.7466637638420926E-12</v>
      </c>
      <c r="L95">
        <f t="shared" si="25"/>
        <v>1.7175262991303018E-11</v>
      </c>
      <c r="M95">
        <f t="shared" si="21"/>
        <v>2.9009324557588936E-13</v>
      </c>
      <c r="N95">
        <f t="shared" si="22"/>
        <v>3.6458943365348802E-12</v>
      </c>
      <c r="O95">
        <f t="shared" si="23"/>
        <v>303210692503.44519</v>
      </c>
      <c r="P95">
        <f>O95/Sheet1!$G$10</f>
        <v>1.2128427700137808E-6</v>
      </c>
    </row>
    <row r="96" spans="1:16" x14ac:dyDescent="0.25">
      <c r="A96">
        <f t="shared" si="24"/>
        <v>2511886431.5095954</v>
      </c>
      <c r="B96">
        <f t="shared" si="18"/>
        <v>3.6966208642561167</v>
      </c>
      <c r="C96">
        <f t="shared" si="19"/>
        <v>0.96271510587512399</v>
      </c>
      <c r="D96">
        <f t="shared" si="20"/>
        <v>3.5587927467125198</v>
      </c>
      <c r="E96">
        <f t="shared" si="14"/>
        <v>7.1175854934250396E-2</v>
      </c>
      <c r="F96">
        <f t="shared" si="15"/>
        <v>1.9254302117502481E-2</v>
      </c>
      <c r="G96">
        <f t="shared" si="16"/>
        <v>7.5279639084650681E-11</v>
      </c>
      <c r="H96">
        <f t="shared" si="16"/>
        <v>5.5410363628462513E-12</v>
      </c>
      <c r="K96">
        <f t="shared" si="25"/>
        <v>1.2258706765304579E-12</v>
      </c>
      <c r="L96">
        <f t="shared" si="25"/>
        <v>1.6654484116445429E-11</v>
      </c>
      <c r="M96">
        <f t="shared" si="21"/>
        <v>2.4280074910464168E-13</v>
      </c>
      <c r="N96">
        <f t="shared" si="22"/>
        <v>3.5901692599889307E-12</v>
      </c>
      <c r="O96">
        <f t="shared" si="23"/>
        <v>634813320590.81738</v>
      </c>
      <c r="P96">
        <f>O96/Sheet1!$G$10</f>
        <v>2.5392532823632697E-6</v>
      </c>
    </row>
    <row r="97" spans="1:16" x14ac:dyDescent="0.25">
      <c r="A97">
        <f t="shared" si="24"/>
        <v>3162277660.1683989</v>
      </c>
      <c r="B97">
        <f t="shared" si="18"/>
        <v>4.3948445319863758</v>
      </c>
      <c r="C97">
        <f t="shared" si="19"/>
        <v>0.97376889006547673</v>
      </c>
      <c r="D97">
        <f t="shared" si="20"/>
        <v>4.2795628819227032</v>
      </c>
      <c r="E97">
        <f t="shared" si="14"/>
        <v>8.5591257638454071E-2</v>
      </c>
      <c r="F97">
        <f t="shared" si="15"/>
        <v>1.9475377801309535E-2</v>
      </c>
      <c r="G97">
        <f t="shared" si="16"/>
        <v>1.0856052452022543E-10</v>
      </c>
      <c r="H97">
        <f t="shared" si="16"/>
        <v>5.6689493549260407E-12</v>
      </c>
      <c r="K97">
        <f t="shared" si="25"/>
        <v>8.5006131373726536E-13</v>
      </c>
      <c r="L97">
        <f t="shared" si="25"/>
        <v>1.6278695806918775E-11</v>
      </c>
      <c r="M97">
        <f t="shared" si="21"/>
        <v>2.019078977574822E-13</v>
      </c>
      <c r="N97">
        <f t="shared" si="22"/>
        <v>3.5494152816973386E-12</v>
      </c>
      <c r="O97">
        <f t="shared" si="23"/>
        <v>1350661179238.5784</v>
      </c>
      <c r="P97">
        <f>O97/Sheet1!$G$10</f>
        <v>5.4026447169543136E-6</v>
      </c>
    </row>
    <row r="98" spans="1:16" x14ac:dyDescent="0.25">
      <c r="A98">
        <f t="shared" si="24"/>
        <v>3981071705.5349975</v>
      </c>
      <c r="B98">
        <f t="shared" si="18"/>
        <v>5.2738560504081251</v>
      </c>
      <c r="C98">
        <f t="shared" si="19"/>
        <v>0.98185860033402184</v>
      </c>
      <c r="D98">
        <f t="shared" si="20"/>
        <v>5.1781809200168345</v>
      </c>
      <c r="E98">
        <f t="shared" si="14"/>
        <v>0.10356361840033669</v>
      </c>
      <c r="F98">
        <f t="shared" si="15"/>
        <v>1.9637172006680439E-2</v>
      </c>
      <c r="G98">
        <f t="shared" ref="G98:H122" si="26">$R$8*$R$1^2*(SQRT((SQRT(5)*E98)^2+1)-1)</f>
        <v>1.5828589472927009E-10</v>
      </c>
      <c r="H98">
        <f t="shared" si="26"/>
        <v>5.7634861331059628E-12</v>
      </c>
      <c r="K98">
        <f t="shared" si="25"/>
        <v>5.8301532332687716E-13</v>
      </c>
      <c r="L98">
        <f t="shared" si="25"/>
        <v>1.6011681118409796E-11</v>
      </c>
      <c r="M98">
        <f t="shared" si="21"/>
        <v>1.6686893682485623E-13</v>
      </c>
      <c r="N98">
        <f t="shared" si="22"/>
        <v>3.5201710083957553E-12</v>
      </c>
      <c r="O98">
        <f t="shared" si="23"/>
        <v>2919239037217.8193</v>
      </c>
      <c r="P98">
        <f>O98/Sheet1!$G$10</f>
        <v>1.1676956148871277E-5</v>
      </c>
    </row>
    <row r="99" spans="1:16" x14ac:dyDescent="0.25">
      <c r="A99">
        <f t="shared" si="24"/>
        <v>5011872336.2727547</v>
      </c>
      <c r="B99">
        <f t="shared" si="18"/>
        <v>6.3804659882090426</v>
      </c>
      <c r="C99">
        <f t="shared" si="19"/>
        <v>0.9876417466449825</v>
      </c>
      <c r="D99">
        <f t="shared" si="20"/>
        <v>6.3016145730036834</v>
      </c>
      <c r="E99">
        <f t="shared" si="14"/>
        <v>0.12603229146007366</v>
      </c>
      <c r="F99">
        <f t="shared" si="15"/>
        <v>1.975283493289965E-2</v>
      </c>
      <c r="G99">
        <f t="shared" si="26"/>
        <v>2.3298248308238633E-10</v>
      </c>
      <c r="H99">
        <f t="shared" si="26"/>
        <v>5.831546774955944E-12</v>
      </c>
      <c r="K99">
        <f t="shared" si="25"/>
        <v>3.9609459420619471E-13</v>
      </c>
      <c r="L99">
        <f t="shared" si="25"/>
        <v>1.5824806977453528E-11</v>
      </c>
      <c r="M99">
        <f t="shared" si="21"/>
        <v>1.371200245269999E-13</v>
      </c>
      <c r="N99">
        <f t="shared" si="22"/>
        <v>3.499558611187649E-12</v>
      </c>
      <c r="O99">
        <f t="shared" si="23"/>
        <v>6399267680847.8691</v>
      </c>
      <c r="P99">
        <f>O99/Sheet1!$G$10</f>
        <v>2.5597070723391477E-5</v>
      </c>
    </row>
    <row r="100" spans="1:16" x14ac:dyDescent="0.25">
      <c r="A100">
        <f t="shared" si="24"/>
        <v>6309573444.8019733</v>
      </c>
      <c r="B100">
        <f t="shared" si="18"/>
        <v>7.7736053598505794</v>
      </c>
      <c r="C100">
        <f t="shared" si="19"/>
        <v>0.99169130159334729</v>
      </c>
      <c r="D100">
        <f t="shared" si="20"/>
        <v>7.7090168173832421</v>
      </c>
      <c r="E100">
        <f t="shared" si="14"/>
        <v>0.15418033634766484</v>
      </c>
      <c r="F100">
        <f t="shared" si="15"/>
        <v>1.9833826031866945E-2</v>
      </c>
      <c r="G100">
        <f t="shared" si="26"/>
        <v>3.4548535245957045E-10</v>
      </c>
      <c r="H100">
        <f t="shared" si="26"/>
        <v>5.879442611776419E-12</v>
      </c>
      <c r="K100">
        <f t="shared" si="25"/>
        <v>2.6711147502112593E-13</v>
      </c>
      <c r="L100">
        <f t="shared" si="25"/>
        <v>1.5695892993126257E-11</v>
      </c>
      <c r="M100">
        <f t="shared" si="21"/>
        <v>1.1208660783584444E-13</v>
      </c>
      <c r="N100">
        <f t="shared" si="22"/>
        <v>3.4852682217607598E-12</v>
      </c>
      <c r="O100">
        <f t="shared" si="23"/>
        <v>14187158107547.023</v>
      </c>
      <c r="P100">
        <f>O100/Sheet1!$G$10</f>
        <v>5.6748632430188093E-5</v>
      </c>
    </row>
    <row r="101" spans="1:16" x14ac:dyDescent="0.25">
      <c r="A101">
        <f t="shared" si="24"/>
        <v>7943282347.2428665</v>
      </c>
      <c r="B101">
        <f t="shared" si="18"/>
        <v>9.5274639169810698</v>
      </c>
      <c r="C101">
        <f t="shared" si="19"/>
        <v>0.99447647330970312</v>
      </c>
      <c r="D101">
        <f t="shared" si="20"/>
        <v>9.4748387157447844</v>
      </c>
      <c r="E101">
        <f t="shared" si="14"/>
        <v>0.1894967743148957</v>
      </c>
      <c r="F101">
        <f t="shared" si="15"/>
        <v>1.9889529466194062E-2</v>
      </c>
      <c r="G101">
        <f t="shared" si="26"/>
        <v>5.1480362112232519E-10</v>
      </c>
      <c r="H101">
        <f t="shared" si="26"/>
        <v>5.9124975663598258E-12</v>
      </c>
      <c r="K101">
        <f t="shared" si="25"/>
        <v>1.7925884416368853E-13</v>
      </c>
      <c r="L101">
        <f t="shared" si="25"/>
        <v>1.560814208511984E-11</v>
      </c>
      <c r="M101">
        <f t="shared" si="21"/>
        <v>9.1197071605460346E-14</v>
      </c>
      <c r="N101">
        <f t="shared" si="22"/>
        <v>3.4755072362214482E-12</v>
      </c>
      <c r="O101">
        <f t="shared" si="23"/>
        <v>31677736031981.762</v>
      </c>
      <c r="P101">
        <f>O101/Sheet1!$G$10</f>
        <v>1.2671094412792705E-4</v>
      </c>
    </row>
    <row r="102" spans="1:16" x14ac:dyDescent="0.25">
      <c r="A102">
        <f t="shared" si="24"/>
        <v>10000000000.000065</v>
      </c>
      <c r="B102">
        <f t="shared" si="18"/>
        <v>11.735441023245295</v>
      </c>
      <c r="C102">
        <f t="shared" si="19"/>
        <v>0.99636284599122338</v>
      </c>
      <c r="D102">
        <f t="shared" si="20"/>
        <v>11.692757416882838</v>
      </c>
      <c r="E102">
        <f t="shared" si="14"/>
        <v>0.23385514833765675</v>
      </c>
      <c r="F102">
        <f t="shared" si="15"/>
        <v>1.9927256919824467E-2</v>
      </c>
      <c r="G102">
        <f t="shared" si="26"/>
        <v>7.6841032607872679E-10</v>
      </c>
      <c r="H102">
        <f t="shared" si="26"/>
        <v>5.9349379538784978E-12</v>
      </c>
      <c r="K102">
        <f t="shared" si="25"/>
        <v>1.2009612437745228E-13</v>
      </c>
      <c r="L102">
        <f t="shared" si="25"/>
        <v>1.5549126681831977E-11</v>
      </c>
      <c r="M102">
        <f t="shared" si="21"/>
        <v>7.3898526583844822E-14</v>
      </c>
      <c r="N102">
        <f t="shared" si="22"/>
        <v>3.468927201717741E-12</v>
      </c>
      <c r="O102">
        <f t="shared" si="23"/>
        <v>70843913191770.281</v>
      </c>
      <c r="P102">
        <f>O102/Sheet1!$G$10</f>
        <v>2.833756527670811E-4</v>
      </c>
    </row>
    <row r="103" spans="1:16" x14ac:dyDescent="0.25">
      <c r="A103">
        <f t="shared" si="24"/>
        <v>12589254117.941755</v>
      </c>
      <c r="B103">
        <f t="shared" si="18"/>
        <v>14.515119510981082</v>
      </c>
      <c r="C103">
        <f t="shared" si="19"/>
        <v>0.99762400775252191</v>
      </c>
      <c r="D103">
        <f t="shared" si="20"/>
        <v>14.480631699551774</v>
      </c>
      <c r="E103">
        <f t="shared" si="14"/>
        <v>0.28961263399103548</v>
      </c>
      <c r="F103">
        <f t="shared" si="15"/>
        <v>1.9952480155050439E-2</v>
      </c>
      <c r="G103">
        <f t="shared" si="26"/>
        <v>1.1446813405892191E-9</v>
      </c>
      <c r="H103">
        <f t="shared" si="26"/>
        <v>5.949964472391162E-12</v>
      </c>
      <c r="K103">
        <f t="shared" si="25"/>
        <v>8.0619032407890186E-14</v>
      </c>
      <c r="L103">
        <f t="shared" si="25"/>
        <v>1.5509857667533744E-11</v>
      </c>
      <c r="M103">
        <f t="shared" si="21"/>
        <v>5.9671260393751414E-14</v>
      </c>
      <c r="N103">
        <f t="shared" si="22"/>
        <v>3.4645419039446943E-12</v>
      </c>
      <c r="O103">
        <f t="shared" si="23"/>
        <v>157609921918108.56</v>
      </c>
      <c r="P103">
        <f>O103/Sheet1!$G$10</f>
        <v>6.304396876724343E-4</v>
      </c>
    </row>
    <row r="104" spans="1:16" x14ac:dyDescent="0.25">
      <c r="A104">
        <f t="shared" si="24"/>
        <v>15848931924.61124</v>
      </c>
      <c r="B104">
        <f t="shared" si="18"/>
        <v>18.014527395809239</v>
      </c>
      <c r="C104">
        <f t="shared" si="19"/>
        <v>0.99845808934692348</v>
      </c>
      <c r="D104">
        <f t="shared" si="20"/>
        <v>17.986750604107502</v>
      </c>
      <c r="E104">
        <f t="shared" si="14"/>
        <v>0.35973501208215003</v>
      </c>
      <c r="F104">
        <f t="shared" si="15"/>
        <v>1.9969161786938468E-2</v>
      </c>
      <c r="G104">
        <f t="shared" si="26"/>
        <v>1.6949429867317342E-9</v>
      </c>
      <c r="H104">
        <f t="shared" si="26"/>
        <v>5.9599128283713913E-12</v>
      </c>
      <c r="K104">
        <f t="shared" si="25"/>
        <v>5.4446139378182801E-14</v>
      </c>
      <c r="L104">
        <f t="shared" si="25"/>
        <v>1.5483968432284398E-11</v>
      </c>
      <c r="M104">
        <f t="shared" si="21"/>
        <v>4.803966896681394E-14</v>
      </c>
      <c r="N104">
        <f t="shared" si="22"/>
        <v>3.4616477307531056E-12</v>
      </c>
      <c r="O104">
        <f t="shared" si="23"/>
        <v>346138630203588.69</v>
      </c>
      <c r="P104">
        <f>O104/Sheet1!$G$10</f>
        <v>1.3845545208143548E-3</v>
      </c>
    </row>
    <row r="105" spans="1:16" x14ac:dyDescent="0.25">
      <c r="A105">
        <f t="shared" si="24"/>
        <v>19952623149.688931</v>
      </c>
      <c r="B105">
        <f t="shared" si="18"/>
        <v>22.42002090825229</v>
      </c>
      <c r="C105">
        <f t="shared" si="19"/>
        <v>0.99900479135848541</v>
      </c>
      <c r="D105">
        <f t="shared" si="20"/>
        <v>22.397708309701461</v>
      </c>
      <c r="E105">
        <f t="shared" si="14"/>
        <v>0.44795416619402922</v>
      </c>
      <c r="F105">
        <f t="shared" si="15"/>
        <v>1.9980095827169708E-2</v>
      </c>
      <c r="G105">
        <f t="shared" si="26"/>
        <v>2.4845477360632915E-9</v>
      </c>
      <c r="H105">
        <f t="shared" si="26"/>
        <v>5.966438018517658E-12</v>
      </c>
      <c r="K105">
        <f t="shared" si="25"/>
        <v>3.7142817082633272E-14</v>
      </c>
      <c r="L105">
        <f t="shared" si="25"/>
        <v>1.5467034402646299E-11</v>
      </c>
      <c r="M105">
        <f t="shared" si="21"/>
        <v>3.8578837301657955E-14</v>
      </c>
      <c r="N105">
        <f t="shared" si="22"/>
        <v>3.4597533556769377E-12</v>
      </c>
      <c r="O105">
        <f t="shared" si="23"/>
        <v>690178153586841.38</v>
      </c>
      <c r="P105">
        <f>O105/Sheet1!$G$10</f>
        <v>2.7607126143473653E-3</v>
      </c>
    </row>
    <row r="106" spans="1:16" x14ac:dyDescent="0.25">
      <c r="A106">
        <f t="shared" si="24"/>
        <v>25118864315.09597</v>
      </c>
      <c r="B106">
        <f t="shared" si="18"/>
        <v>27.966208642561188</v>
      </c>
      <c r="C106">
        <f t="shared" si="19"/>
        <v>0.99936049829635176</v>
      </c>
      <c r="D106">
        <f t="shared" si="20"/>
        <v>27.948324204489687</v>
      </c>
      <c r="E106">
        <f t="shared" si="14"/>
        <v>0.55896648408979377</v>
      </c>
      <c r="F106">
        <f t="shared" si="15"/>
        <v>1.9987209965927035E-2</v>
      </c>
      <c r="G106">
        <f t="shared" si="26"/>
        <v>3.5929321714141809E-9</v>
      </c>
      <c r="H106">
        <f t="shared" si="26"/>
        <v>5.9706854913068913E-12</v>
      </c>
      <c r="K106">
        <f t="shared" si="25"/>
        <v>2.5684621276150263E-14</v>
      </c>
      <c r="L106">
        <f t="shared" si="25"/>
        <v>1.5456031343139812E-11</v>
      </c>
      <c r="M106">
        <f t="shared" si="21"/>
        <v>3.0916971568232974E-14</v>
      </c>
      <c r="N106">
        <f t="shared" si="22"/>
        <v>3.4585219098933406E-12</v>
      </c>
      <c r="O106">
        <f t="shared" si="23"/>
        <v>1075411425317196.1</v>
      </c>
      <c r="P106">
        <f>O106/Sheet1!$G$10</f>
        <v>4.3016457012687841E-3</v>
      </c>
    </row>
    <row r="107" spans="1:16" x14ac:dyDescent="0.25">
      <c r="A107">
        <f t="shared" si="24"/>
        <v>31622776601.68401</v>
      </c>
      <c r="B107">
        <f t="shared" si="18"/>
        <v>34.948445319863779</v>
      </c>
      <c r="C107">
        <f t="shared" si="19"/>
        <v>0.9995905478056194</v>
      </c>
      <c r="D107">
        <f t="shared" si="20"/>
        <v>34.934135602237369</v>
      </c>
      <c r="E107">
        <f t="shared" si="14"/>
        <v>0.69868271204474741</v>
      </c>
      <c r="F107">
        <f t="shared" si="15"/>
        <v>1.9991810956112389E-2</v>
      </c>
      <c r="G107">
        <f t="shared" si="26"/>
        <v>5.1136401404366347E-9</v>
      </c>
      <c r="H107">
        <f t="shared" si="26"/>
        <v>5.973433300725188E-12</v>
      </c>
      <c r="K107">
        <f t="shared" si="25"/>
        <v>1.8046459969666486E-14</v>
      </c>
      <c r="L107">
        <f t="shared" si="25"/>
        <v>1.5448921490839459E-11</v>
      </c>
      <c r="M107">
        <f t="shared" si="21"/>
        <v>2.4734476176780653E-14</v>
      </c>
      <c r="N107">
        <f t="shared" si="22"/>
        <v>3.4577259527187663E-12</v>
      </c>
      <c r="O107">
        <f t="shared" si="23"/>
        <v>1680981478126304.8</v>
      </c>
      <c r="P107">
        <f>O107/Sheet1!$G$10</f>
        <v>6.7239259125052193E-3</v>
      </c>
    </row>
    <row r="108" spans="1:16" x14ac:dyDescent="0.25">
      <c r="A108">
        <f t="shared" si="24"/>
        <v>39810717055.349998</v>
      </c>
      <c r="B108">
        <f t="shared" si="18"/>
        <v>43.738560504081271</v>
      </c>
      <c r="C108">
        <f t="shared" si="19"/>
        <v>0.99973860468592646</v>
      </c>
      <c r="D108">
        <f t="shared" si="20"/>
        <v>43.727127449321181</v>
      </c>
      <c r="E108">
        <f t="shared" si="14"/>
        <v>0.87454254898642358</v>
      </c>
      <c r="F108">
        <f t="shared" si="15"/>
        <v>1.999477209371853E-2</v>
      </c>
      <c r="G108">
        <f t="shared" si="26"/>
        <v>7.1559755665360958E-9</v>
      </c>
      <c r="H108">
        <f t="shared" si="26"/>
        <v>5.9752020890666298E-12</v>
      </c>
      <c r="K108">
        <f t="shared" si="25"/>
        <v>1.2895949858355898E-14</v>
      </c>
      <c r="L108">
        <f t="shared" si="25"/>
        <v>1.5444348277780966E-11</v>
      </c>
      <c r="M108">
        <f t="shared" si="21"/>
        <v>1.9760674785038481E-14</v>
      </c>
      <c r="N108">
        <f t="shared" si="22"/>
        <v>3.4572138787475133E-12</v>
      </c>
      <c r="O108">
        <f t="shared" si="23"/>
        <v>2634470871028894.5</v>
      </c>
      <c r="P108">
        <f>O108/Sheet1!$G$10</f>
        <v>1.0537883484115579E-2</v>
      </c>
    </row>
    <row r="109" spans="1:16" x14ac:dyDescent="0.25">
      <c r="A109">
        <f t="shared" si="24"/>
        <v>50118723362.727577</v>
      </c>
      <c r="B109">
        <f t="shared" si="18"/>
        <v>54.804659882090455</v>
      </c>
      <c r="C109">
        <f t="shared" si="19"/>
        <v>0.99983351650535435</v>
      </c>
      <c r="D109">
        <f t="shared" si="20"/>
        <v>54.795535810790419</v>
      </c>
      <c r="E109">
        <f t="shared" si="14"/>
        <v>1.0959107162158084</v>
      </c>
      <c r="F109">
        <f t="shared" si="15"/>
        <v>1.9996670330107089E-2</v>
      </c>
      <c r="G109">
        <f t="shared" si="26"/>
        <v>9.8495195259437932E-9</v>
      </c>
      <c r="H109">
        <f t="shared" si="26"/>
        <v>5.9763361078302837E-12</v>
      </c>
      <c r="K109">
        <f t="shared" si="25"/>
        <v>9.3692998780899171E-15</v>
      </c>
      <c r="L109">
        <f t="shared" si="25"/>
        <v>1.5441417689470102E-11</v>
      </c>
      <c r="M109">
        <f t="shared" si="21"/>
        <v>1.5769123013846133E-14</v>
      </c>
      <c r="N109">
        <f t="shared" si="22"/>
        <v>3.4568856936507282E-12</v>
      </c>
      <c r="O109">
        <f t="shared" si="23"/>
        <v>4137750274432480</v>
      </c>
      <c r="P109">
        <f>O109/Sheet1!$G$10</f>
        <v>1.6551001097729921E-2</v>
      </c>
    </row>
    <row r="110" spans="1:16" x14ac:dyDescent="0.25">
      <c r="A110">
        <f t="shared" si="24"/>
        <v>63095734448.019768</v>
      </c>
      <c r="B110">
        <f t="shared" si="18"/>
        <v>68.736053598505833</v>
      </c>
      <c r="C110">
        <f t="shared" si="19"/>
        <v>0.99989416634413608</v>
      </c>
      <c r="D110">
        <f t="shared" si="20"/>
        <v>68.728779010663843</v>
      </c>
      <c r="E110">
        <f t="shared" si="14"/>
        <v>1.3745755802132769</v>
      </c>
      <c r="F110">
        <f t="shared" si="15"/>
        <v>1.9997883326882723E-2</v>
      </c>
      <c r="G110">
        <f t="shared" si="26"/>
        <v>1.335164767080774E-8</v>
      </c>
      <c r="H110">
        <f t="shared" si="26"/>
        <v>5.977060816257056E-12</v>
      </c>
      <c r="K110">
        <f t="shared" si="25"/>
        <v>6.9117388631695784E-15</v>
      </c>
      <c r="L110">
        <f t="shared" si="25"/>
        <v>1.5439545443919174E-11</v>
      </c>
      <c r="M110">
        <f t="shared" si="21"/>
        <v>1.2572281324478298E-14</v>
      </c>
      <c r="N110">
        <f t="shared" si="22"/>
        <v>3.4566760118993351E-12</v>
      </c>
      <c r="O110">
        <f t="shared" si="23"/>
        <v>6510342518696746</v>
      </c>
      <c r="P110">
        <f>O110/Sheet1!$G$10</f>
        <v>2.6041370074786983E-2</v>
      </c>
    </row>
    <row r="111" spans="1:16" x14ac:dyDescent="0.25">
      <c r="A111">
        <f t="shared" si="24"/>
        <v>79432823472.428711</v>
      </c>
      <c r="B111">
        <f t="shared" si="18"/>
        <v>86.27463916981074</v>
      </c>
      <c r="C111">
        <f t="shared" si="19"/>
        <v>0.99993282335832445</v>
      </c>
      <c r="D111">
        <f t="shared" si="20"/>
        <v>86.268843529289541</v>
      </c>
      <c r="E111">
        <f t="shared" si="14"/>
        <v>1.7253768705857908</v>
      </c>
      <c r="F111">
        <f t="shared" si="15"/>
        <v>1.999865646716649E-2</v>
      </c>
      <c r="G111">
        <f t="shared" si="26"/>
        <v>1.7857523085294081E-8</v>
      </c>
      <c r="H111">
        <f t="shared" si="26"/>
        <v>5.9775227540449921E-12</v>
      </c>
      <c r="K111">
        <f t="shared" si="25"/>
        <v>5.167743681634429E-15</v>
      </c>
      <c r="L111">
        <f t="shared" si="25"/>
        <v>1.5438352289202316E-11</v>
      </c>
      <c r="M111">
        <f t="shared" si="21"/>
        <v>1.0016102099671685E-14</v>
      </c>
      <c r="N111">
        <f t="shared" si="22"/>
        <v>3.4565423781486322E-12</v>
      </c>
      <c r="O111">
        <f t="shared" si="23"/>
        <v>1.0258127587808216E+16</v>
      </c>
      <c r="P111">
        <f>O111/Sheet1!$G$10</f>
        <v>4.1032510351232863E-2</v>
      </c>
    </row>
    <row r="112" spans="1:16" x14ac:dyDescent="0.25">
      <c r="A112">
        <f t="shared" si="24"/>
        <v>100000000000.00072</v>
      </c>
      <c r="B112">
        <f t="shared" si="18"/>
        <v>108.35441023245303</v>
      </c>
      <c r="C112">
        <f t="shared" si="19"/>
        <v>0.99995741211555556</v>
      </c>
      <c r="D112">
        <f t="shared" si="20"/>
        <v>108.349795647351</v>
      </c>
      <c r="E112">
        <f t="shared" si="14"/>
        <v>2.1669959129470202</v>
      </c>
      <c r="F112">
        <f t="shared" si="15"/>
        <v>1.999914824231111E-2</v>
      </c>
      <c r="G112">
        <f t="shared" si="26"/>
        <v>2.3612201131263714E-8</v>
      </c>
      <c r="H112">
        <f t="shared" si="26"/>
        <v>5.9778165903609497E-12</v>
      </c>
      <c r="K112">
        <f t="shared" si="25"/>
        <v>3.9082803666059776E-15</v>
      </c>
      <c r="L112">
        <f t="shared" si="25"/>
        <v>1.5437593425411073E-11</v>
      </c>
      <c r="M112">
        <f t="shared" si="21"/>
        <v>7.9748885509881476E-15</v>
      </c>
      <c r="N112">
        <f t="shared" si="22"/>
        <v>3.4564573824474501E-12</v>
      </c>
      <c r="O112">
        <f t="shared" si="23"/>
        <v>1.6182204500114212E+16</v>
      </c>
      <c r="P112">
        <f>O112/Sheet1!$G$10</f>
        <v>6.472881800045685E-2</v>
      </c>
    </row>
    <row r="113" spans="1:16" x14ac:dyDescent="0.25">
      <c r="A113">
        <f t="shared" si="24"/>
        <v>125892541179.41763</v>
      </c>
      <c r="B113">
        <f t="shared" si="18"/>
        <v>136.15119510981089</v>
      </c>
      <c r="C113">
        <f t="shared" si="19"/>
        <v>0.99997302677060729</v>
      </c>
      <c r="D113">
        <f t="shared" si="20"/>
        <v>136.14752267239311</v>
      </c>
      <c r="E113">
        <f t="shared" si="14"/>
        <v>2.7229504534478624</v>
      </c>
      <c r="F113">
        <f t="shared" si="15"/>
        <v>1.9999460535412145E-2</v>
      </c>
      <c r="G113">
        <f t="shared" si="26"/>
        <v>3.0925035230134539E-8</v>
      </c>
      <c r="H113">
        <f t="shared" si="26"/>
        <v>5.9780031896551468E-12</v>
      </c>
      <c r="K113">
        <f t="shared" si="25"/>
        <v>2.9840904434522761E-15</v>
      </c>
      <c r="L113">
        <f t="shared" si="25"/>
        <v>1.5437111551456528E-11</v>
      </c>
      <c r="M113">
        <f t="shared" si="21"/>
        <v>6.3466270105344754E-15</v>
      </c>
      <c r="N113">
        <f t="shared" si="22"/>
        <v>3.4564034096019001E-12</v>
      </c>
      <c r="O113">
        <f t="shared" si="23"/>
        <v>2.5551390260520236E+16</v>
      </c>
      <c r="P113">
        <f>O113/Sheet1!$G$10</f>
        <v>0.10220556104208095</v>
      </c>
    </row>
    <row r="114" spans="1:16" x14ac:dyDescent="0.25">
      <c r="A114">
        <f t="shared" si="24"/>
        <v>158489319246.11252</v>
      </c>
      <c r="B114">
        <f t="shared" si="18"/>
        <v>171.14527395809253</v>
      </c>
      <c r="C114">
        <f t="shared" si="19"/>
        <v>0.9999829295924737</v>
      </c>
      <c r="D114">
        <f t="shared" si="20"/>
        <v>171.14235243851988</v>
      </c>
      <c r="E114">
        <f t="shared" si="14"/>
        <v>3.4228470487703975</v>
      </c>
      <c r="F114">
        <f t="shared" si="15"/>
        <v>1.9999658591849476E-2</v>
      </c>
      <c r="G114">
        <f t="shared" si="26"/>
        <v>4.018706743448729E-8</v>
      </c>
      <c r="H114">
        <f t="shared" si="26"/>
        <v>5.9781215325272027E-12</v>
      </c>
      <c r="K114">
        <f t="shared" si="25"/>
        <v>2.2963382994817618E-15</v>
      </c>
      <c r="L114">
        <f t="shared" si="25"/>
        <v>1.5436805958452555E-11</v>
      </c>
      <c r="M114">
        <f t="shared" si="21"/>
        <v>5.0488820125361489E-15</v>
      </c>
      <c r="N114">
        <f t="shared" si="22"/>
        <v>3.4563691808703373E-12</v>
      </c>
      <c r="O114">
        <f t="shared" si="23"/>
        <v>4.0375567578504992E+16</v>
      </c>
      <c r="P114">
        <f>O114/Sheet1!$G$10</f>
        <v>0.16150227031401998</v>
      </c>
    </row>
    <row r="115" spans="1:16" x14ac:dyDescent="0.25">
      <c r="A115">
        <f t="shared" si="24"/>
        <v>199526231496.88943</v>
      </c>
      <c r="B115">
        <f t="shared" si="18"/>
        <v>215.20020908252306</v>
      </c>
      <c r="C115">
        <f t="shared" si="19"/>
        <v>0.99998920340101216</v>
      </c>
      <c r="D115">
        <f t="shared" si="20"/>
        <v>215.19788565216351</v>
      </c>
      <c r="E115">
        <f t="shared" si="14"/>
        <v>4.3039577130432702</v>
      </c>
      <c r="F115">
        <f t="shared" si="15"/>
        <v>1.9999784068020245E-2</v>
      </c>
      <c r="G115">
        <f t="shared" si="26"/>
        <v>5.1892415707724055E-8</v>
      </c>
      <c r="H115">
        <f t="shared" si="26"/>
        <v>5.9781965077724614E-12</v>
      </c>
      <c r="K115">
        <f t="shared" si="25"/>
        <v>1.7783543285677743E-15</v>
      </c>
      <c r="L115">
        <f t="shared" si="25"/>
        <v>1.5436612358541404E-11</v>
      </c>
      <c r="M115">
        <f t="shared" si="21"/>
        <v>4.0152696769828977E-15</v>
      </c>
      <c r="N115">
        <f t="shared" si="22"/>
        <v>3.4563474960377359E-12</v>
      </c>
      <c r="O115">
        <f t="shared" si="23"/>
        <v>6.3838855532933568E+16</v>
      </c>
      <c r="P115">
        <f>O115/Sheet1!$G$10</f>
        <v>0.25535542213173429</v>
      </c>
    </row>
    <row r="116" spans="1:16" x14ac:dyDescent="0.25">
      <c r="A116">
        <f t="shared" si="24"/>
        <v>251188643150.95987</v>
      </c>
      <c r="B116">
        <f t="shared" si="18"/>
        <v>270.66208642561207</v>
      </c>
      <c r="C116">
        <f t="shared" si="19"/>
        <v>0.99999317478029703</v>
      </c>
      <c r="D116">
        <f t="shared" si="20"/>
        <v>270.66023909740693</v>
      </c>
      <c r="E116">
        <f t="shared" si="14"/>
        <v>5.4132047819481386</v>
      </c>
      <c r="F116">
        <f t="shared" si="15"/>
        <v>1.9999863495605941E-2</v>
      </c>
      <c r="G116">
        <f t="shared" si="26"/>
        <v>6.6664913400627192E-8</v>
      </c>
      <c r="H116">
        <f t="shared" si="26"/>
        <v>5.9782439680450243E-12</v>
      </c>
      <c r="K116">
        <f t="shared" si="25"/>
        <v>1.3842829366489693E-15</v>
      </c>
      <c r="L116">
        <f t="shared" si="25"/>
        <v>1.5436489809874288E-11</v>
      </c>
      <c r="M116">
        <f t="shared" si="21"/>
        <v>3.1924805346048458E-15</v>
      </c>
      <c r="N116">
        <f t="shared" si="22"/>
        <v>3.4563337694772025E-12</v>
      </c>
      <c r="O116">
        <f t="shared" si="23"/>
        <v>6.462992196989404E+16</v>
      </c>
      <c r="P116">
        <f>O116/Sheet1!$G$10</f>
        <v>0.25851968787957619</v>
      </c>
    </row>
    <row r="117" spans="1:16" x14ac:dyDescent="0.25">
      <c r="A117">
        <f t="shared" si="24"/>
        <v>316227766016.84027</v>
      </c>
      <c r="B117">
        <f t="shared" si="18"/>
        <v>340.48445319863794</v>
      </c>
      <c r="C117">
        <f t="shared" si="19"/>
        <v>0.99999568703068853</v>
      </c>
      <c r="D117">
        <f t="shared" si="20"/>
        <v>340.48298469964027</v>
      </c>
      <c r="E117">
        <f t="shared" si="14"/>
        <v>6.8096596939928054</v>
      </c>
      <c r="F117">
        <f t="shared" si="15"/>
        <v>1.9999913740613769E-2</v>
      </c>
      <c r="G117">
        <f t="shared" si="26"/>
        <v>8.5291512708630037E-8</v>
      </c>
      <c r="H117">
        <f t="shared" si="26"/>
        <v>5.9782739909832438E-12</v>
      </c>
      <c r="K117">
        <f t="shared" si="25"/>
        <v>1.0819728618124505E-15</v>
      </c>
      <c r="L117">
        <f t="shared" si="25"/>
        <v>1.5436412287703072E-11</v>
      </c>
      <c r="M117">
        <f t="shared" si="21"/>
        <v>2.5377994896638309E-15</v>
      </c>
      <c r="N117">
        <f t="shared" si="22"/>
        <v>3.4563250862638869E-12</v>
      </c>
      <c r="O117">
        <f t="shared" si="23"/>
        <v>6.4630246543492048E+16</v>
      </c>
      <c r="P117">
        <f>O117/Sheet1!$G$10</f>
        <v>0.25852098617396818</v>
      </c>
    </row>
    <row r="118" spans="1:16" x14ac:dyDescent="0.25">
      <c r="A118">
        <f t="shared" si="24"/>
        <v>398107170553.50024</v>
      </c>
      <c r="B118">
        <f t="shared" si="18"/>
        <v>428.385605040813</v>
      </c>
      <c r="C118">
        <f t="shared" si="19"/>
        <v>0.99999727541188277</v>
      </c>
      <c r="D118">
        <f t="shared" si="20"/>
        <v>428.38443786648389</v>
      </c>
      <c r="E118">
        <f t="shared" si="14"/>
        <v>8.5676887573296785</v>
      </c>
      <c r="F118">
        <f t="shared" si="15"/>
        <v>1.9999945508237655E-2</v>
      </c>
      <c r="G118">
        <f t="shared" si="26"/>
        <v>1.0876429239332377E-7</v>
      </c>
      <c r="H118">
        <f t="shared" si="26"/>
        <v>5.978292973154279E-12</v>
      </c>
      <c r="K118">
        <f t="shared" si="25"/>
        <v>8.4846873972154866E-16</v>
      </c>
      <c r="L118">
        <f t="shared" si="25"/>
        <v>1.5436363274277415E-11</v>
      </c>
      <c r="M118">
        <f t="shared" si="21"/>
        <v>2.0170610050948561E-15</v>
      </c>
      <c r="N118">
        <f t="shared" si="22"/>
        <v>3.4563195962871604E-12</v>
      </c>
      <c r="O118">
        <f t="shared" si="23"/>
        <v>6.4630451756969336E+16</v>
      </c>
      <c r="P118">
        <f>O118/Sheet1!$G$10</f>
        <v>0.25852180702787736</v>
      </c>
    </row>
    <row r="119" spans="1:16" x14ac:dyDescent="0.25">
      <c r="A119">
        <f t="shared" si="24"/>
        <v>501187233627.27606</v>
      </c>
      <c r="B119">
        <f t="shared" si="18"/>
        <v>539.04659882090482</v>
      </c>
      <c r="C119">
        <f t="shared" si="19"/>
        <v>0.99999827925008133</v>
      </c>
      <c r="D119">
        <f t="shared" si="20"/>
        <v>539.04567125651374</v>
      </c>
      <c r="E119">
        <f t="shared" si="14"/>
        <v>10.780913425130276</v>
      </c>
      <c r="F119">
        <f t="shared" si="15"/>
        <v>1.9999965585001628E-2</v>
      </c>
      <c r="G119">
        <f t="shared" si="26"/>
        <v>1.3833334358959007E-7</v>
      </c>
      <c r="H119">
        <f t="shared" si="26"/>
        <v>5.9783049696792396E-12</v>
      </c>
      <c r="K119">
        <f t="shared" si="25"/>
        <v>6.6710671266254263E-16</v>
      </c>
      <c r="L119">
        <f t="shared" si="25"/>
        <v>1.5436332298487742E-11</v>
      </c>
      <c r="M119">
        <f t="shared" si="21"/>
        <v>1.6029765025212112E-15</v>
      </c>
      <c r="N119">
        <f t="shared" si="22"/>
        <v>3.4563161266955524E-12</v>
      </c>
      <c r="O119">
        <f t="shared" si="23"/>
        <v>6.4630581449647712E+16</v>
      </c>
      <c r="P119">
        <f>O119/Sheet1!$G$10</f>
        <v>0.25852232579859086</v>
      </c>
    </row>
    <row r="120" spans="1:16" x14ac:dyDescent="0.25">
      <c r="A120">
        <f t="shared" si="24"/>
        <v>630957344480.198</v>
      </c>
      <c r="B120">
        <f t="shared" si="18"/>
        <v>678.36053598505862</v>
      </c>
      <c r="C120">
        <f t="shared" si="19"/>
        <v>0.99999891345156411</v>
      </c>
      <c r="D120">
        <f t="shared" si="20"/>
        <v>678.35979891347927</v>
      </c>
      <c r="E120">
        <f t="shared" si="14"/>
        <v>13.567195978269586</v>
      </c>
      <c r="F120">
        <f t="shared" si="15"/>
        <v>1.9999978269031281E-2</v>
      </c>
      <c r="G120">
        <f t="shared" si="26"/>
        <v>1.7557337089048531E-7</v>
      </c>
      <c r="H120">
        <f t="shared" si="26"/>
        <v>5.9783125488082695E-12</v>
      </c>
      <c r="K120">
        <f t="shared" si="25"/>
        <v>5.2560990100959808E-16</v>
      </c>
      <c r="L120">
        <f t="shared" si="25"/>
        <v>1.5436312728759116E-11</v>
      </c>
      <c r="M120">
        <f t="shared" si="21"/>
        <v>1.2737746933027984E-15</v>
      </c>
      <c r="N120">
        <f t="shared" si="22"/>
        <v>3.4563139346923589E-12</v>
      </c>
      <c r="O120">
        <f t="shared" si="23"/>
        <v>6.4630663386504144E+16</v>
      </c>
      <c r="P120">
        <f>O120/Sheet1!$G$10</f>
        <v>0.25852265354601656</v>
      </c>
    </row>
    <row r="121" spans="1:16" x14ac:dyDescent="0.25">
      <c r="A121">
        <f t="shared" si="24"/>
        <v>794328234724.28748</v>
      </c>
      <c r="B121">
        <f t="shared" si="18"/>
        <v>853.74639169810791</v>
      </c>
      <c r="C121">
        <f t="shared" si="19"/>
        <v>0.99999931401851982</v>
      </c>
      <c r="D121">
        <f t="shared" si="20"/>
        <v>853.74580604389439</v>
      </c>
      <c r="E121">
        <f t="shared" si="14"/>
        <v>17.074916120877887</v>
      </c>
      <c r="F121">
        <f t="shared" si="15"/>
        <v>1.9999986280370398E-2</v>
      </c>
      <c r="G121">
        <f t="shared" si="26"/>
        <v>2.224675669053952E-7</v>
      </c>
      <c r="H121">
        <f t="shared" si="26"/>
        <v>5.9783173358514064E-12</v>
      </c>
      <c r="K121">
        <f t="shared" si="25"/>
        <v>4.1481598139162917E-16</v>
      </c>
      <c r="L121">
        <f t="shared" si="25"/>
        <v>1.5436300368375622E-11</v>
      </c>
      <c r="M121">
        <f t="shared" si="21"/>
        <v>1.0121016568314943E-15</v>
      </c>
      <c r="N121">
        <f t="shared" si="22"/>
        <v>3.4563125502062581E-12</v>
      </c>
      <c r="O121">
        <f t="shared" si="23"/>
        <v>6.4630715138527992E+16</v>
      </c>
      <c r="P121">
        <f>O121/Sheet1!$G$10</f>
        <v>0.25852286055411194</v>
      </c>
    </row>
    <row r="122" spans="1:16" x14ac:dyDescent="0.25">
      <c r="A122">
        <f>A121*(10^0.1)</f>
        <v>1000000000000.0076</v>
      </c>
      <c r="B122">
        <f t="shared" si="18"/>
        <v>1074.5441023245307</v>
      </c>
      <c r="C122">
        <f t="shared" si="19"/>
        <v>0.99999956696638692</v>
      </c>
      <c r="D122">
        <f t="shared" si="20"/>
        <v>1074.5436370108157</v>
      </c>
      <c r="E122">
        <f t="shared" si="14"/>
        <v>21.490872740216314</v>
      </c>
      <c r="F122">
        <f t="shared" si="15"/>
        <v>1.9999991339327738E-2</v>
      </c>
      <c r="G122">
        <f t="shared" si="26"/>
        <v>2.8151323310122135E-7</v>
      </c>
      <c r="H122">
        <f t="shared" si="26"/>
        <v>5.9783203587496561E-12</v>
      </c>
      <c r="K122">
        <f t="shared" si="25"/>
        <v>3.2781088504101681E-16</v>
      </c>
      <c r="L122">
        <f t="shared" si="25"/>
        <v>1.5436292563112177E-11</v>
      </c>
      <c r="M122">
        <f t="shared" si="21"/>
        <v>8.0413443907561644E-16</v>
      </c>
      <c r="N122">
        <f t="shared" si="22"/>
        <v>3.4563116759389922E-12</v>
      </c>
      <c r="O122">
        <f t="shared" si="23"/>
        <v>6.4630747818639248E+16</v>
      </c>
      <c r="P122">
        <f>O122/Sheet1!$G$10</f>
        <v>0.25852299127455697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</vt:vector>
  </HeadingPairs>
  <TitlesOfParts>
    <vt:vector size="6" baseType="lpstr">
      <vt:lpstr>Sheet1</vt:lpstr>
      <vt:lpstr>rlimitsN=500</vt:lpstr>
      <vt:lpstr>rlimitsN=1500 (2)</vt:lpstr>
      <vt:lpstr>rlimitsN=1000 (3)</vt:lpstr>
      <vt:lpstr>Chart1</vt:lpstr>
      <vt:lpstr>Chart1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Stephen</dc:creator>
  <cp:lastModifiedBy>Brooks, Stephen</cp:lastModifiedBy>
  <dcterms:created xsi:type="dcterms:W3CDTF">2015-06-05T18:17:20Z</dcterms:created>
  <dcterms:modified xsi:type="dcterms:W3CDTF">2023-09-13T13:42:52Z</dcterms:modified>
</cp:coreProperties>
</file>