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brooks\report\2026-1\"/>
    </mc:Choice>
  </mc:AlternateContent>
  <xr:revisionPtr revIDLastSave="0" documentId="13_ncr:1_{BDA20B62-9D93-4500-9039-DA0C6C5CF74B}" xr6:coauthVersionLast="47" xr6:coauthVersionMax="47" xr10:uidLastSave="{00000000-0000-0000-0000-000000000000}"/>
  <bookViews>
    <workbookView xWindow="5976" yWindow="1572" windowWidth="19632" windowHeight="13092" xr2:uid="{E3D22FE7-C7BF-421B-A0DC-ED4FD05C523E}"/>
  </bookViews>
  <sheets>
    <sheet name="model_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O7" i="1"/>
  <c r="M7" i="1"/>
  <c r="AA9" i="1"/>
  <c r="Y9" i="1"/>
  <c r="V9" i="1"/>
  <c r="O8" i="1"/>
  <c r="N8" i="1"/>
  <c r="M8" i="1"/>
  <c r="W7" i="1"/>
  <c r="X7" i="1"/>
  <c r="Y7" i="1"/>
  <c r="Z7" i="1"/>
  <c r="AA7" i="1"/>
  <c r="V7" i="1"/>
  <c r="AC8" i="1"/>
  <c r="AD8" i="1"/>
  <c r="AE8" i="1"/>
  <c r="AF8" i="1"/>
  <c r="AG8" i="1"/>
  <c r="AH8" i="1"/>
  <c r="AI8" i="1"/>
  <c r="AJ8" i="1"/>
  <c r="AB8" i="1"/>
  <c r="AB7" i="1"/>
  <c r="AC7" i="1"/>
  <c r="AD7" i="1"/>
  <c r="AE7" i="1"/>
  <c r="AF7" i="1"/>
  <c r="AG7" i="1"/>
  <c r="AH7" i="1"/>
  <c r="AI7" i="1"/>
  <c r="AJ7" i="1"/>
  <c r="W8" i="1"/>
  <c r="X8" i="1"/>
  <c r="Y8" i="1"/>
  <c r="Z8" i="1"/>
  <c r="AA8" i="1"/>
  <c r="V8" i="1"/>
</calcChain>
</file>

<file path=xl/sharedStrings.xml><?xml version="1.0" encoding="utf-8"?>
<sst xmlns="http://schemas.openxmlformats.org/spreadsheetml/2006/main" count="71" uniqueCount="47">
  <si>
    <t>startVz (gamma.m/s)</t>
  </si>
  <si>
    <t>N_ions</t>
  </si>
  <si>
    <t>Dipole field (T)</t>
  </si>
  <si>
    <t>F quadrupole gradient (T/m)</t>
  </si>
  <si>
    <t>D quadrupole gradient (T/m)</t>
  </si>
  <si>
    <t xml:space="preserve"> Input space charge ratio (tr/lg)</t>
  </si>
  <si>
    <t xml:space="preserve"> det</t>
  </si>
  <si>
    <t>ln(maxeig) (turns^-1)</t>
  </si>
  <si>
    <t>maxskewness</t>
  </si>
  <si>
    <t>err</t>
  </si>
  <si>
    <t xml:space="preserve"> Calc time (s)</t>
  </si>
  <si>
    <t xml:space="preserve"> Closed r_x (m)</t>
  </si>
  <si>
    <t>r_y</t>
  </si>
  <si>
    <t>r_z</t>
  </si>
  <si>
    <t xml:space="preserve"> Closed x (m)</t>
  </si>
  <si>
    <t>y</t>
  </si>
  <si>
    <t>z</t>
  </si>
  <si>
    <t>Vx (gamma.m/s)</t>
  </si>
  <si>
    <t>Vy</t>
  </si>
  <si>
    <t>Vz</t>
  </si>
  <si>
    <t xml:space="preserve"> Cxx (m^2)</t>
  </si>
  <si>
    <t>Cxy</t>
  </si>
  <si>
    <t>Cxz</t>
  </si>
  <si>
    <t>Cyy</t>
  </si>
  <si>
    <t>Cyz</t>
  </si>
  <si>
    <t>Czz</t>
  </si>
  <si>
    <t xml:space="preserve"> Vxx (m/s/m)</t>
  </si>
  <si>
    <t>Vxy</t>
  </si>
  <si>
    <t>Vxz</t>
  </si>
  <si>
    <t>Vyx</t>
  </si>
  <si>
    <t>Vyy</t>
  </si>
  <si>
    <t>Vyz</t>
  </si>
  <si>
    <t>Vzx</t>
  </si>
  <si>
    <t>Vzy</t>
  </si>
  <si>
    <t>Vzz</t>
  </si>
  <si>
    <t xml:space="preserve"> startVz=2.5e+007</t>
  </si>
  <si>
    <t>scrat=0.5</t>
  </si>
  <si>
    <t>dip=0.755181</t>
  </si>
  <si>
    <t>qf=0</t>
  </si>
  <si>
    <t>dtmax (s)</t>
  </si>
  <si>
    <t>nonrelsc</t>
  </si>
  <si>
    <t>ds=0.008</t>
  </si>
  <si>
    <t>qd=0.2255</t>
  </si>
  <si>
    <t>scrat=0.4</t>
  </si>
  <si>
    <t>scrat=0.3</t>
  </si>
  <si>
    <t>scrat=0.2</t>
  </si>
  <si>
    <t>scrat=0.1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</si>
</sst>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1" fontId="0" fillId="0" borderId="0" xfId="0" applyNumberFormat="1"/>
    <xf numFmtId="167" fontId="0" fillId="0" borderId="0" xfId="0" applyNumberFormat="1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41205-46D1-4D77-8005-43E626704143}">
  <dimension ref="A1:AQ9"/>
  <sheetViews>
    <sheetView tabSelected="1" topLeftCell="S1" workbookViewId="0">
      <selection activeCell="AG8" sqref="AG8"/>
    </sheetView>
  </sheetViews>
  <sheetFormatPr defaultRowHeight="14.4" x14ac:dyDescent="0.3"/>
  <cols>
    <col min="22" max="36" width="8.88671875" customWidth="1"/>
  </cols>
  <sheetData>
    <row r="1" spans="1:4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39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</row>
    <row r="2" spans="1:43" x14ac:dyDescent="0.3">
      <c r="A2">
        <v>25000000</v>
      </c>
      <c r="B2">
        <v>2560</v>
      </c>
      <c r="C2">
        <v>0.75518069499999996</v>
      </c>
      <c r="D2">
        <v>0</v>
      </c>
      <c r="E2">
        <v>0.22550000000000001</v>
      </c>
      <c r="F2">
        <v>0.5</v>
      </c>
      <c r="G2" s="1">
        <v>3.2111072199999998E-10</v>
      </c>
      <c r="H2">
        <v>0.99999999359773895</v>
      </c>
      <c r="I2" s="1">
        <v>3.8400615999999998E-11</v>
      </c>
      <c r="J2">
        <v>0.192374727</v>
      </c>
      <c r="K2" s="1">
        <v>6.0431295499999994E-8</v>
      </c>
      <c r="L2">
        <v>203.90271999999999</v>
      </c>
      <c r="M2">
        <v>1.1831979599999999E-4</v>
      </c>
      <c r="N2">
        <v>4.7240133099999998E-4</v>
      </c>
      <c r="O2">
        <v>4.6391277800000001E-4</v>
      </c>
      <c r="P2" s="1">
        <v>6.2870983100000002E-20</v>
      </c>
      <c r="Q2">
        <v>-1.5578429700000001E-3</v>
      </c>
      <c r="R2">
        <v>0</v>
      </c>
      <c r="S2" s="1">
        <v>5.8540586000000004E-14</v>
      </c>
      <c r="T2">
        <v>183.30534700000001</v>
      </c>
      <c r="U2">
        <v>24999999.899999999</v>
      </c>
      <c r="V2" s="1">
        <v>2.7999148400000002E-9</v>
      </c>
      <c r="W2" s="1">
        <v>-1.6248034500000001E-22</v>
      </c>
      <c r="X2" s="1">
        <v>1.0395292799999999E-22</v>
      </c>
      <c r="Y2" s="1">
        <v>4.4632603599999999E-8</v>
      </c>
      <c r="Z2" s="1">
        <v>-1.2971128700000001E-10</v>
      </c>
      <c r="AA2" s="1">
        <v>4.30430131E-8</v>
      </c>
      <c r="AB2">
        <v>118810.185</v>
      </c>
      <c r="AC2" s="1">
        <v>-4.8217425900000001E-9</v>
      </c>
      <c r="AD2" s="1">
        <v>2.2080109200000001E-9</v>
      </c>
      <c r="AE2" s="1">
        <v>-4.8233010000000004E-9</v>
      </c>
      <c r="AF2">
        <v>-115910.811</v>
      </c>
      <c r="AG2">
        <v>-391196.52100000001</v>
      </c>
      <c r="AH2" s="1">
        <v>2.2013824399999998E-9</v>
      </c>
      <c r="AI2">
        <v>-391196.52100000001</v>
      </c>
      <c r="AJ2">
        <v>36.183055899999999</v>
      </c>
      <c r="AK2" t="s">
        <v>35</v>
      </c>
      <c r="AL2" t="s">
        <v>36</v>
      </c>
      <c r="AM2" t="s">
        <v>37</v>
      </c>
      <c r="AN2" t="s">
        <v>38</v>
      </c>
      <c r="AO2" t="s">
        <v>42</v>
      </c>
      <c r="AP2" t="s">
        <v>40</v>
      </c>
      <c r="AQ2" t="s">
        <v>41</v>
      </c>
    </row>
    <row r="3" spans="1:43" x14ac:dyDescent="0.3">
      <c r="A3">
        <v>25000000</v>
      </c>
      <c r="B3">
        <v>2560</v>
      </c>
      <c r="C3">
        <v>0.75518069499999996</v>
      </c>
      <c r="D3">
        <v>0</v>
      </c>
      <c r="E3">
        <v>0.22550000000000001</v>
      </c>
      <c r="F3">
        <v>0.4</v>
      </c>
      <c r="G3" s="1">
        <v>3.2111072199999998E-10</v>
      </c>
      <c r="H3">
        <v>0.99999999382945104</v>
      </c>
      <c r="I3" s="1">
        <v>7.4099837399999998E-11</v>
      </c>
      <c r="J3">
        <v>0.192374727</v>
      </c>
      <c r="K3" s="1">
        <v>1.0037659699999999E-7</v>
      </c>
      <c r="L3">
        <v>118.16648000000001</v>
      </c>
      <c r="M3">
        <v>1.1831979599999999E-4</v>
      </c>
      <c r="N3">
        <v>4.7240133099999998E-4</v>
      </c>
      <c r="O3">
        <v>4.6391277800000001E-4</v>
      </c>
      <c r="P3" s="1">
        <v>-2.45063651E-27</v>
      </c>
      <c r="Q3">
        <v>-1.55789242E-3</v>
      </c>
      <c r="R3">
        <v>0</v>
      </c>
      <c r="S3" s="1">
        <v>4.5117631600000002E-21</v>
      </c>
      <c r="T3">
        <v>183.31108499999999</v>
      </c>
      <c r="U3">
        <v>25000000</v>
      </c>
      <c r="V3" s="1">
        <v>2.7999148200000001E-9</v>
      </c>
      <c r="W3" s="1">
        <v>-3.4940090199999999E-23</v>
      </c>
      <c r="X3" s="1">
        <v>7.3512259599999997E-23</v>
      </c>
      <c r="Y3" s="1">
        <v>4.4632603599999999E-8</v>
      </c>
      <c r="Z3" s="1">
        <v>-1.2971127299999999E-10</v>
      </c>
      <c r="AA3" s="1">
        <v>4.30430131E-8</v>
      </c>
      <c r="AB3">
        <v>118810.185</v>
      </c>
      <c r="AC3" s="1">
        <v>-6.2377950200000003E-10</v>
      </c>
      <c r="AD3" s="1">
        <v>1.30186843E-9</v>
      </c>
      <c r="AE3" s="1">
        <v>-6.24270721E-10</v>
      </c>
      <c r="AF3">
        <v>-115910.811</v>
      </c>
      <c r="AG3">
        <v>-391196.52799999999</v>
      </c>
      <c r="AH3" s="1">
        <v>1.3015710200000001E-9</v>
      </c>
      <c r="AI3">
        <v>-391196.52799999999</v>
      </c>
      <c r="AJ3">
        <v>36.1832858</v>
      </c>
      <c r="AK3" t="s">
        <v>35</v>
      </c>
      <c r="AL3" t="s">
        <v>43</v>
      </c>
      <c r="AM3" t="s">
        <v>37</v>
      </c>
      <c r="AN3" t="s">
        <v>38</v>
      </c>
      <c r="AO3" t="s">
        <v>42</v>
      </c>
      <c r="AP3" t="s">
        <v>40</v>
      </c>
      <c r="AQ3" t="s">
        <v>41</v>
      </c>
    </row>
    <row r="4" spans="1:43" x14ac:dyDescent="0.3">
      <c r="A4">
        <v>25000000</v>
      </c>
      <c r="B4">
        <v>2560</v>
      </c>
      <c r="C4">
        <v>0.75518069499999996</v>
      </c>
      <c r="D4">
        <v>0</v>
      </c>
      <c r="E4">
        <v>0.22550000000000001</v>
      </c>
      <c r="F4">
        <v>0.3</v>
      </c>
      <c r="G4" s="1">
        <v>3.2111072199999998E-10</v>
      </c>
      <c r="H4">
        <v>0.99999999380665205</v>
      </c>
      <c r="I4" s="1">
        <v>1.75124359E-11</v>
      </c>
      <c r="J4">
        <v>0.192374727</v>
      </c>
      <c r="K4" s="1">
        <v>1.9307413599999999E-7</v>
      </c>
      <c r="L4">
        <v>119.055582</v>
      </c>
      <c r="M4">
        <v>1.18319795E-4</v>
      </c>
      <c r="N4">
        <v>4.7240133199999998E-4</v>
      </c>
      <c r="O4">
        <v>4.6391277800000001E-4</v>
      </c>
      <c r="P4" s="1">
        <v>1.9165366199999999E-20</v>
      </c>
      <c r="Q4">
        <v>-1.55793764E-3</v>
      </c>
      <c r="R4">
        <v>0</v>
      </c>
      <c r="S4" s="1">
        <v>3.0447252400000001E-15</v>
      </c>
      <c r="T4">
        <v>183.31631899999999</v>
      </c>
      <c r="U4">
        <v>25000000</v>
      </c>
      <c r="V4" s="1">
        <v>2.7999148E-9</v>
      </c>
      <c r="W4" s="1">
        <v>1.22220804E-23</v>
      </c>
      <c r="X4" s="1">
        <v>-5.0496213299999997E-23</v>
      </c>
      <c r="Y4" s="1">
        <v>4.4632603599999999E-8</v>
      </c>
      <c r="Z4" s="1">
        <v>-1.29711275E-10</v>
      </c>
      <c r="AA4" s="1">
        <v>4.3043013200000001E-8</v>
      </c>
      <c r="AB4">
        <v>118810.186</v>
      </c>
      <c r="AC4" s="1">
        <v>-3.3219565899999999E-9</v>
      </c>
      <c r="AD4" s="1">
        <v>3.7509628999999997E-9</v>
      </c>
      <c r="AE4" s="1">
        <v>-3.3215546999999998E-9</v>
      </c>
      <c r="AF4">
        <v>-115910.811</v>
      </c>
      <c r="AG4">
        <v>-391196.53399999999</v>
      </c>
      <c r="AH4" s="1">
        <v>3.7510889400000004E-9</v>
      </c>
      <c r="AI4">
        <v>-391196.53399999999</v>
      </c>
      <c r="AJ4">
        <v>36.183401000000003</v>
      </c>
      <c r="AK4" t="s">
        <v>35</v>
      </c>
      <c r="AL4" t="s">
        <v>44</v>
      </c>
      <c r="AM4" t="s">
        <v>37</v>
      </c>
      <c r="AN4" t="s">
        <v>38</v>
      </c>
      <c r="AO4" t="s">
        <v>42</v>
      </c>
      <c r="AP4" t="s">
        <v>40</v>
      </c>
      <c r="AQ4" t="s">
        <v>41</v>
      </c>
    </row>
    <row r="5" spans="1:43" x14ac:dyDescent="0.3">
      <c r="A5">
        <v>25000000</v>
      </c>
      <c r="B5">
        <v>2560</v>
      </c>
      <c r="C5">
        <v>0.75518069499999996</v>
      </c>
      <c r="D5">
        <v>0</v>
      </c>
      <c r="E5">
        <v>0.22550000000000001</v>
      </c>
      <c r="F5">
        <v>0.2</v>
      </c>
      <c r="G5" s="1">
        <v>3.2111072199999998E-10</v>
      </c>
      <c r="H5">
        <v>0.99999999319250399</v>
      </c>
      <c r="I5" s="1">
        <v>-3.3363312100000002E-12</v>
      </c>
      <c r="J5">
        <v>0.192374727</v>
      </c>
      <c r="K5" s="1">
        <v>7.0821122599999999E-8</v>
      </c>
      <c r="L5">
        <v>109.466138</v>
      </c>
      <c r="M5">
        <v>1.1831979599999999E-4</v>
      </c>
      <c r="N5">
        <v>4.7240133099999998E-4</v>
      </c>
      <c r="O5">
        <v>4.6391277800000001E-4</v>
      </c>
      <c r="P5" s="1">
        <v>-1.8780979499999999E-28</v>
      </c>
      <c r="Q5">
        <v>-1.55789194E-3</v>
      </c>
      <c r="R5">
        <v>0</v>
      </c>
      <c r="S5" s="1">
        <v>1.16896895E-22</v>
      </c>
      <c r="T5">
        <v>183.31103300000001</v>
      </c>
      <c r="U5">
        <v>25000000</v>
      </c>
      <c r="V5" s="1">
        <v>2.7999148200000001E-9</v>
      </c>
      <c r="W5" s="1">
        <v>-5.5222457300000002E-22</v>
      </c>
      <c r="X5" s="1">
        <v>1.97363936E-22</v>
      </c>
      <c r="Y5" s="1">
        <v>4.4632603599999999E-8</v>
      </c>
      <c r="Z5" s="1">
        <v>-1.2971128E-10</v>
      </c>
      <c r="AA5" s="1">
        <v>4.3043013200000001E-8</v>
      </c>
      <c r="AB5">
        <v>118810.185</v>
      </c>
      <c r="AC5" s="1">
        <v>-4.7495482500000003E-9</v>
      </c>
      <c r="AD5" s="1">
        <v>1.78134521E-9</v>
      </c>
      <c r="AE5" s="1">
        <v>-4.7479393699999999E-9</v>
      </c>
      <c r="AF5">
        <v>-115910.811</v>
      </c>
      <c r="AG5">
        <v>-391196.52799999999</v>
      </c>
      <c r="AH5" s="1">
        <v>1.77849452E-9</v>
      </c>
      <c r="AI5">
        <v>-391196.52799999999</v>
      </c>
      <c r="AJ5">
        <v>36.183230899999998</v>
      </c>
      <c r="AK5" t="s">
        <v>35</v>
      </c>
      <c r="AL5" t="s">
        <v>45</v>
      </c>
      <c r="AM5" t="s">
        <v>37</v>
      </c>
      <c r="AN5" t="s">
        <v>38</v>
      </c>
      <c r="AO5" t="s">
        <v>42</v>
      </c>
      <c r="AP5" t="s">
        <v>40</v>
      </c>
      <c r="AQ5" t="s">
        <v>41</v>
      </c>
    </row>
    <row r="6" spans="1:43" x14ac:dyDescent="0.3">
      <c r="A6">
        <v>25000000</v>
      </c>
      <c r="B6">
        <v>2560</v>
      </c>
      <c r="C6">
        <v>0.75518069499999996</v>
      </c>
      <c r="D6">
        <v>0</v>
      </c>
      <c r="E6">
        <v>0.22550000000000001</v>
      </c>
      <c r="F6">
        <v>0.1</v>
      </c>
      <c r="G6" s="1">
        <v>3.2111072199999998E-10</v>
      </c>
      <c r="H6">
        <v>0.99999999302231601</v>
      </c>
      <c r="I6" s="1">
        <v>3.0800251200000002E-11</v>
      </c>
      <c r="J6">
        <v>0.192374727</v>
      </c>
      <c r="K6" s="1">
        <v>2.8025102199999999E-7</v>
      </c>
      <c r="L6">
        <v>106.25173599999999</v>
      </c>
      <c r="M6">
        <v>1.18319795E-4</v>
      </c>
      <c r="N6">
        <v>4.7240133199999998E-4</v>
      </c>
      <c r="O6">
        <v>4.63912779E-4</v>
      </c>
      <c r="P6" s="1">
        <v>-5.17639112E-21</v>
      </c>
      <c r="Q6">
        <v>-1.55803389E-3</v>
      </c>
      <c r="R6">
        <v>0</v>
      </c>
      <c r="S6" s="1">
        <v>-9.5019535300000007E-15</v>
      </c>
      <c r="T6">
        <v>183.32746499999999</v>
      </c>
      <c r="U6">
        <v>25000000.100000001</v>
      </c>
      <c r="V6" s="1">
        <v>2.7999147599999998E-9</v>
      </c>
      <c r="W6" s="1">
        <v>1.2496182799999999E-22</v>
      </c>
      <c r="X6" s="1">
        <v>1.5384843099999999E-23</v>
      </c>
      <c r="Y6" s="1">
        <v>4.4632603700000001E-8</v>
      </c>
      <c r="Z6" s="1">
        <v>-1.2971125600000001E-10</v>
      </c>
      <c r="AA6" s="1">
        <v>4.3043013300000003E-8</v>
      </c>
      <c r="AB6">
        <v>118810.186</v>
      </c>
      <c r="AC6" s="1">
        <v>-2.6365386E-9</v>
      </c>
      <c r="AD6" s="1">
        <v>3.79460466E-10</v>
      </c>
      <c r="AE6" s="1">
        <v>-2.6366591700000001E-9</v>
      </c>
      <c r="AF6">
        <v>-115910.81200000001</v>
      </c>
      <c r="AG6">
        <v>-391196.54700000002</v>
      </c>
      <c r="AH6" s="1">
        <v>3.8047590999999999E-10</v>
      </c>
      <c r="AI6">
        <v>-391196.54700000002</v>
      </c>
      <c r="AJ6">
        <v>36.183783499999997</v>
      </c>
      <c r="AK6" t="s">
        <v>35</v>
      </c>
      <c r="AL6" t="s">
        <v>46</v>
      </c>
      <c r="AM6" t="s">
        <v>37</v>
      </c>
      <c r="AN6" t="s">
        <v>38</v>
      </c>
      <c r="AO6" t="s">
        <v>42</v>
      </c>
      <c r="AP6" t="s">
        <v>40</v>
      </c>
      <c r="AQ6" t="s">
        <v>41</v>
      </c>
    </row>
    <row r="7" spans="1:43" x14ac:dyDescent="0.3">
      <c r="M7" t="str">
        <f>SUBSTITUTE(SUBSTITUTE(SUBSTITUTE(M1,"x","Y"),"y","X"),"r","sigma")</f>
        <v xml:space="preserve"> Closed sigma_Y (m)</v>
      </c>
      <c r="N7" t="str">
        <f t="shared" ref="N7:O7" si="0">SUBSTITUTE(SUBSTITUTE(SUBSTITUTE(N1,"x","Y"),"y","X"),"r","sigma")</f>
        <v>sigma_X</v>
      </c>
      <c r="O7" t="str">
        <f t="shared" si="0"/>
        <v>sigma_z</v>
      </c>
      <c r="V7" t="str">
        <f>SUBSTITUTE(SUBSTITUTE(SUBSTITUTE(V1,"x","Y"),"y","X"),"m","um")</f>
        <v xml:space="preserve"> CYY (um^2)</v>
      </c>
      <c r="W7" t="str">
        <f t="shared" ref="W7:AA7" si="1">SUBSTITUTE(SUBSTITUTE(SUBSTITUTE(W1,"x","Y"),"y","X"),"m","um")</f>
        <v>CYX</v>
      </c>
      <c r="X7" t="str">
        <f t="shared" si="1"/>
        <v>CYz</v>
      </c>
      <c r="Y7" t="str">
        <f t="shared" si="1"/>
        <v>CXX</v>
      </c>
      <c r="Z7" t="str">
        <f t="shared" si="1"/>
        <v>CXz</v>
      </c>
      <c r="AA7" t="str">
        <f t="shared" si="1"/>
        <v>Czz</v>
      </c>
      <c r="AB7" t="str">
        <f t="shared" ref="W7:AJ7" si="2">SUBSTITUTE(SUBSTITUTE(AB1,"x","Y"),"y","X")</f>
        <v xml:space="preserve"> VYY (m/s/m)</v>
      </c>
      <c r="AC7" t="str">
        <f t="shared" si="2"/>
        <v>VYX</v>
      </c>
      <c r="AD7" t="str">
        <f t="shared" si="2"/>
        <v>VYz</v>
      </c>
      <c r="AE7" t="str">
        <f t="shared" si="2"/>
        <v>VXY</v>
      </c>
      <c r="AF7" t="str">
        <f t="shared" si="2"/>
        <v>VXX</v>
      </c>
      <c r="AG7" t="str">
        <f t="shared" si="2"/>
        <v>VXz</v>
      </c>
      <c r="AH7" t="str">
        <f t="shared" si="2"/>
        <v>VzY</v>
      </c>
      <c r="AI7" t="str">
        <f t="shared" si="2"/>
        <v>VzX</v>
      </c>
      <c r="AJ7" t="str">
        <f t="shared" si="2"/>
        <v>Vzz</v>
      </c>
    </row>
    <row r="8" spans="1:43" x14ac:dyDescent="0.3">
      <c r="M8" s="2">
        <f>M2/(0.000001)/SQRT(5)</f>
        <v>52.914221387981534</v>
      </c>
      <c r="N8" s="2">
        <f>N2/(0.000001)/SQRT(5)</f>
        <v>211.26429775547575</v>
      </c>
      <c r="O8" s="2">
        <f>O2/(0.000001)/SQRT(5)</f>
        <v>207.46810144775378</v>
      </c>
      <c r="V8" s="3">
        <f>V2/(0.000001^2)</f>
        <v>2799.9148400000004</v>
      </c>
      <c r="W8" s="3">
        <f t="shared" ref="W8:AA8" si="3">W2/(0.000001^2)</f>
        <v>-1.62480345E-10</v>
      </c>
      <c r="X8" s="3">
        <f t="shared" si="3"/>
        <v>1.03952928E-10</v>
      </c>
      <c r="Y8" s="3">
        <f t="shared" si="3"/>
        <v>44632.603600000002</v>
      </c>
      <c r="Z8" s="3">
        <f t="shared" si="3"/>
        <v>-129.711287</v>
      </c>
      <c r="AA8" s="3">
        <f t="shared" si="3"/>
        <v>43043.013100000004</v>
      </c>
      <c r="AB8" s="3">
        <f>AB2</f>
        <v>118810.185</v>
      </c>
      <c r="AC8" s="3">
        <f t="shared" ref="AC8:AJ8" si="4">AC2</f>
        <v>-4.8217425900000001E-9</v>
      </c>
      <c r="AD8" s="3">
        <f t="shared" si="4"/>
        <v>2.2080109200000001E-9</v>
      </c>
      <c r="AE8" s="3">
        <f t="shared" si="4"/>
        <v>-4.8233010000000004E-9</v>
      </c>
      <c r="AF8" s="3">
        <f t="shared" si="4"/>
        <v>-115910.811</v>
      </c>
      <c r="AG8" s="3">
        <f t="shared" si="4"/>
        <v>-391196.52100000001</v>
      </c>
      <c r="AH8" s="3">
        <f t="shared" si="4"/>
        <v>2.2013824399999998E-9</v>
      </c>
      <c r="AI8" s="3">
        <f t="shared" si="4"/>
        <v>-391196.52100000001</v>
      </c>
      <c r="AJ8" s="3">
        <f t="shared" si="4"/>
        <v>36.183055899999999</v>
      </c>
    </row>
    <row r="9" spans="1:43" x14ac:dyDescent="0.3">
      <c r="V9" s="3">
        <f>M8^2</f>
        <v>2799.9148250963226</v>
      </c>
      <c r="W9" s="3"/>
      <c r="X9" s="3"/>
      <c r="Y9" s="3">
        <f>N8^2</f>
        <v>44632.603506114319</v>
      </c>
      <c r="Z9" s="3"/>
      <c r="AA9" s="3">
        <f>O8^2</f>
        <v>43043.013118335453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model_summary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Brooks, Stephen</cp:lastModifiedBy>
  <dcterms:created xsi:type="dcterms:W3CDTF">2026-04-09T19:36:59Z</dcterms:created>
  <dcterms:modified xsi:type="dcterms:W3CDTF">2026-04-09T19:58:40Z</dcterms:modified>
</cp:coreProperties>
</file>